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6FAAF2B6-1C93-4A84-8484-3D3D1B1C44E7}" xr6:coauthVersionLast="47" xr6:coauthVersionMax="47" xr10:uidLastSave="{00000000-0000-0000-0000-000000000000}"/>
  <bookViews>
    <workbookView xWindow="-108" yWindow="-108" windowWidth="23256" windowHeight="12576" xr2:uid="{00000000-000D-0000-FFFF-FFFF00000000}"/>
  </bookViews>
  <sheets>
    <sheet name="C-1" sheetId="1" r:id="rId1"/>
    <sheet name="Sheet1" sheetId="2" r:id="rId2"/>
  </sheets>
  <definedNames>
    <definedName name="_xlnm.Print_Area" localSheetId="0">'C-1'!$A$1:$E$89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7" i="1" l="1"/>
  <c r="D14" i="1"/>
  <c r="D50" i="1" l="1"/>
  <c r="D23" i="1"/>
  <c r="D16" i="1"/>
  <c r="D17" i="1"/>
  <c r="C48" i="1"/>
  <c r="D52" i="1" l="1"/>
  <c r="D51" i="1"/>
  <c r="D49" i="1"/>
  <c r="D30" i="1"/>
  <c r="D29" i="1"/>
  <c r="D28" i="1"/>
  <c r="D24" i="1"/>
  <c r="D22" i="1"/>
  <c r="D21" i="1"/>
  <c r="D15" i="1"/>
  <c r="C20" i="1" l="1"/>
  <c r="C32" i="1" l="1"/>
  <c r="C54" i="1"/>
  <c r="C35" i="1" l="1"/>
  <c r="C34" i="1" s="1"/>
  <c r="C83" i="1" l="1"/>
  <c r="C59" i="1"/>
  <c r="C73" i="1"/>
  <c r="C66" i="1"/>
  <c r="C13" i="1"/>
  <c r="C65" i="1" l="1"/>
  <c r="C42" i="1" l="1"/>
  <c r="C27" i="1"/>
  <c r="C12" i="1" l="1"/>
  <c r="C72" i="1"/>
  <c r="C10" i="1" l="1"/>
</calcChain>
</file>

<file path=xl/sharedStrings.xml><?xml version="1.0" encoding="utf-8"?>
<sst xmlns="http://schemas.openxmlformats.org/spreadsheetml/2006/main" count="110" uniqueCount="103">
  <si>
    <t>Punctaj maxim</t>
  </si>
  <si>
    <t>GHIDUL SOLICITANTULUI - ANEXA ETF</t>
  </si>
  <si>
    <t xml:space="preserve">OBIECTIVUL DE POLITICA 2 - PRIORITATEA DE INTERVENŢIE 3 - OBIECTIVUL DE POLITICĂ 2.1.A </t>
  </si>
  <si>
    <t>CREŞTEREA EFICIENŢEI ENERGETICE ÎN RÂNDUL CLĂDIRILOR REZIDENŢIALE</t>
  </si>
  <si>
    <t>Grila de evaluare tehnică şi financiară</t>
  </si>
  <si>
    <t>Nr. crt.
/subcrt</t>
  </si>
  <si>
    <t>Numărul gospodăriilor cu o clasificare a performanței energetice mai bună</t>
  </si>
  <si>
    <t>PUNCTAJ OBŢINUT (acordat de fiecare evaluator )</t>
  </si>
  <si>
    <t>CEREREA DE FINANȚARE NR. .........................................../ COD SMIS ...............................
SOLICITANT ...............................
CLĂDIREA (1/2/3/... . str. ........ nr. ......... bl. ............. scară: ....  ap. .... )
AMPLASAMENT: Localitatea București, Sectorul .... / Județul Ilfov,  Orașul ................. - CF nr. ................. emisă de ....................</t>
  </si>
  <si>
    <r>
      <t xml:space="preserve">CRITERIU/SUBCRITERIU
</t>
    </r>
    <r>
      <rPr>
        <b/>
        <i/>
        <sz val="10"/>
        <color theme="1"/>
        <rFont val="Calibri"/>
        <family val="2"/>
        <scheme val="minor"/>
      </rPr>
      <t>(se punctează cu zero dacă criteriul nu este îndeplinit sau este doar enunțat fără a fi documentat)</t>
    </r>
  </si>
  <si>
    <r>
      <t>Reducerea anuală a emisiilor cu efect de seră, echivalent CO</t>
    </r>
    <r>
      <rPr>
        <b/>
        <vertAlign val="subscript"/>
        <sz val="10"/>
        <rFont val="Calibri"/>
        <family val="2"/>
        <scheme val="minor"/>
      </rPr>
      <t>2</t>
    </r>
    <r>
      <rPr>
        <b/>
        <sz val="10"/>
        <rFont val="Calibri"/>
        <family val="2"/>
        <scheme val="minor"/>
      </rPr>
      <t xml:space="preserve"> (to CO</t>
    </r>
    <r>
      <rPr>
        <b/>
        <vertAlign val="subscript"/>
        <sz val="10"/>
        <rFont val="Calibri"/>
        <family val="2"/>
        <scheme val="minor"/>
      </rPr>
      <t>2</t>
    </r>
    <r>
      <rPr>
        <b/>
        <sz val="10"/>
        <rFont val="Calibri"/>
        <family val="2"/>
        <scheme val="minor"/>
      </rPr>
      <t>/m</t>
    </r>
    <r>
      <rPr>
        <b/>
        <vertAlign val="superscript"/>
        <sz val="10"/>
        <rFont val="Calibri"/>
        <family val="2"/>
        <scheme val="minor"/>
      </rPr>
      <t>2</t>
    </r>
    <r>
      <rPr>
        <b/>
        <sz val="10"/>
        <rFont val="Calibri"/>
        <family val="2"/>
        <scheme val="minor"/>
      </rPr>
      <t>, an)</t>
    </r>
  </si>
  <si>
    <r>
      <t>Consumul anual specific de energie pentru incalzire (kwh/ m</t>
    </r>
    <r>
      <rPr>
        <b/>
        <vertAlign val="superscript"/>
        <sz val="10"/>
        <rFont val="Calibri"/>
        <family val="2"/>
        <scheme val="minor"/>
      </rPr>
      <t>2</t>
    </r>
    <r>
      <rPr>
        <b/>
        <sz val="10"/>
        <rFont val="Calibri"/>
        <family val="2"/>
        <scheme val="minor"/>
      </rPr>
      <t>, an)</t>
    </r>
  </si>
  <si>
    <t>Stadiul lucrarilor</t>
  </si>
  <si>
    <r>
      <t xml:space="preserve">Stadiul Documentația tehnico-economică:
</t>
    </r>
    <r>
      <rPr>
        <i/>
        <sz val="10"/>
        <rFont val="Calibri"/>
        <family val="2"/>
        <scheme val="minor"/>
      </rPr>
      <t>(se punctează stadiul cel mai avansat pe baza documentelor anexate la Cererea de finanțare)</t>
    </r>
  </si>
  <si>
    <t>d. Solicitantul prezinta Contractul de execuţie a lucrărilor fara clauză suspensivă si Ordin de începere a lucrărilor dar lucrarile nu sunt incepute</t>
  </si>
  <si>
    <t>Punctarea subcriteriului se face prin selectarea unei singure ipoteze și a punctajului aferent acesteia</t>
  </si>
  <si>
    <t>1.1</t>
  </si>
  <si>
    <t>1.2</t>
  </si>
  <si>
    <t>1.3</t>
  </si>
  <si>
    <t>1.4</t>
  </si>
  <si>
    <t>1.5</t>
  </si>
  <si>
    <t>1.6</t>
  </si>
  <si>
    <t>Punctajul criteriului este cumulativ</t>
  </si>
  <si>
    <t>2.</t>
  </si>
  <si>
    <t>Punctajul este cumulativ</t>
  </si>
  <si>
    <t xml:space="preserve">Proiectul propune instalarea unui sistem propriu de producție a energiei termice/ electrice dintr-o sursa regenerabila  pentru consum propriu al clădirii rezidențiale </t>
  </si>
  <si>
    <t>CONTRIBUȚIA PROIECTULUI LA REALIZAREA OBIECTIVELOR SPECIFICE</t>
  </si>
  <si>
    <t>TOTAL PUNCTAJ OBŢINUT (punctaj minim pentru selectarea proiectului = 50)</t>
  </si>
  <si>
    <t>Contributia privata la cofinantarea proiectului</t>
  </si>
  <si>
    <t>EFICIENȚA UTILIZĂRII FONDURILOR EUROPENE</t>
  </si>
  <si>
    <r>
      <t xml:space="preserve">MATURITATEA PROIECTULUI 
</t>
    </r>
    <r>
      <rPr>
        <i/>
        <sz val="10"/>
        <rFont val="Calibri"/>
        <family val="2"/>
        <scheme val="minor"/>
      </rPr>
      <t>(stadiul de realizare a documentațiilor tehnice sau proiecte incepute)</t>
    </r>
  </si>
  <si>
    <t>4.</t>
  </si>
  <si>
    <t>3</t>
  </si>
  <si>
    <t>a. Solutia propusa promoveaza principiul "Nature Based solutions - NBS" sau alte masuri suplimentare fata de cele minim obligatorii identificate in analizia DNSH si imunizare</t>
  </si>
  <si>
    <t>3.1.</t>
  </si>
  <si>
    <t>CALITATEA  PROIECTULUI si capacitatea de implementare a Solicitantului</t>
  </si>
  <si>
    <t>5</t>
  </si>
  <si>
    <t>5.1.</t>
  </si>
  <si>
    <t>5.2.</t>
  </si>
  <si>
    <t>3.2.</t>
  </si>
  <si>
    <t xml:space="preserve">CONTRIBUTIA PROIECTULUI LA TEME ORIZONTALE PRIN PROMOVAREA UNOR MASURI SUPLIMENTARE FATA DE CELE OBLIGATORII </t>
  </si>
  <si>
    <t>b. Proiectul este complementar cu proiecte ce vizeaza producerea energiei din surse regenerabile de energie, pentru arealul zonei de interventie</t>
  </si>
  <si>
    <t xml:space="preserve">a. Proiectul prevede măsuri de intervenție ce conduc la o clasificare mai bună  din punct de vedere al eficienţei energetice pentru o cladire cu mai mult de 90 gospodării </t>
  </si>
  <si>
    <t>b. Proiectul prevede măsuri de intervenție ce conduc la o clasificare mai bună  din punct de vedere al eficienţei energetice pentru  o cladire cu mai mult de 60 gospodării</t>
  </si>
  <si>
    <t>c. Proiectul prevede măsuri de intervenție ce conduc la o clasificare mai bună  din punct de vedere al eficienţei energetice pentru o cladire cu maxim 59 gospodării</t>
  </si>
  <si>
    <t>d. Proiectul prevede măsuri de intervenție ce conduc la o clasificare mai bună  din punct de vedere al eficienţei energetice pentru maxim 29 gospodării</t>
  </si>
  <si>
    <t>1.7</t>
  </si>
  <si>
    <t>Complementaritatea cu alte investiții propuse/realizate prin PRBI 2021-2027/alte surse, programe de finanțare, in scopul reducerii emisei de CO2</t>
  </si>
  <si>
    <t>NOTE/OBSERVATII ADRBI</t>
  </si>
  <si>
    <t xml:space="preserve">1.5.1. Ponderea locatarilor aflați în sărăcie energetică </t>
  </si>
  <si>
    <t>Punctajele obtinute la 1.5.1 si 1.5.2 sunt cumulative</t>
  </si>
  <si>
    <t>Contributia privata este mai mare de 2% (creste cu cate 1 punct pentru fiecare 5%, maxim 10 puncte)</t>
  </si>
  <si>
    <t>1.8</t>
  </si>
  <si>
    <t>p=((80-40)*(10-1)/(80-40))+1</t>
  </si>
  <si>
    <t>p=((60-30)(10-1)/ (60-30))+1</t>
  </si>
  <si>
    <t>Punctarea subcriteriului se face prin utilizarea unei formule de interpolare liniara intre limitele de 40 si 80%,iar pentru peste 80% se obtine punctaj max</t>
  </si>
  <si>
    <t>Proiectul prevede măsuri de intervenție ce conduc la un consumul anual specific de energie pentru încălzire de maximum 70 kWh/mp,an:</t>
  </si>
  <si>
    <t>p=((70-50)(5-1)/ (70-50))+1</t>
  </si>
  <si>
    <t>p=((80-40)*(4-1)/(80-40))+1</t>
  </si>
  <si>
    <t>Proiectul prevede măsuri de eficientizare energetică ce conduc la îndeplinirea indicatorilor de program (reducerea consumului anual de energie primara este minimum 40%)</t>
  </si>
  <si>
    <t>Măsurile de intervenție conduc la reducerea emisiilor anuale de gaze cu efect de seră în atmosferă,  echivalent to CO2 (reducerea emisiilor este minimum 30 %)</t>
  </si>
  <si>
    <r>
      <t xml:space="preserve">a. Ponderea locatarilor aflați în sărăcie energetică </t>
    </r>
    <r>
      <rPr>
        <sz val="9"/>
        <rFont val="Calibri"/>
        <family val="2"/>
      </rPr>
      <t>&gt;</t>
    </r>
    <r>
      <rPr>
        <sz val="9"/>
        <rFont val="Calibri"/>
        <family val="2"/>
        <scheme val="minor"/>
      </rPr>
      <t xml:space="preserve"> 60%</t>
    </r>
  </si>
  <si>
    <r>
      <t xml:space="preserve">b. 30% </t>
    </r>
    <r>
      <rPr>
        <sz val="9"/>
        <rFont val="Calibri"/>
        <family val="2"/>
      </rPr>
      <t>≤</t>
    </r>
    <r>
      <rPr>
        <sz val="10.1"/>
        <rFont val="Calibri"/>
        <family val="2"/>
      </rPr>
      <t xml:space="preserve"> </t>
    </r>
    <r>
      <rPr>
        <sz val="9"/>
        <rFont val="Calibri"/>
        <family val="2"/>
        <scheme val="minor"/>
      </rPr>
      <t xml:space="preserve">Ponderea locatarilor aflați în sărăcie energetică </t>
    </r>
    <r>
      <rPr>
        <sz val="9"/>
        <rFont val="Calibri"/>
        <family val="2"/>
      </rPr>
      <t>≤</t>
    </r>
    <r>
      <rPr>
        <sz val="9"/>
        <rFont val="Calibri"/>
        <family val="2"/>
        <scheme val="minor"/>
      </rPr>
      <t xml:space="preserve"> 60%</t>
    </r>
  </si>
  <si>
    <r>
      <t xml:space="preserve">c. 10% </t>
    </r>
    <r>
      <rPr>
        <sz val="9"/>
        <rFont val="Calibri"/>
        <family val="2"/>
      </rPr>
      <t>&lt;</t>
    </r>
    <r>
      <rPr>
        <sz val="10.1"/>
        <rFont val="Calibri"/>
        <family val="2"/>
      </rPr>
      <t xml:space="preserve"> </t>
    </r>
    <r>
      <rPr>
        <sz val="9"/>
        <rFont val="Calibri"/>
        <family val="2"/>
        <scheme val="minor"/>
      </rPr>
      <t xml:space="preserve">Ponderea locatarilor aflați în sărăcie energetică </t>
    </r>
    <r>
      <rPr>
        <sz val="9"/>
        <rFont val="Calibri"/>
        <family val="2"/>
      </rPr>
      <t>&lt;</t>
    </r>
    <r>
      <rPr>
        <sz val="9"/>
        <rFont val="Calibri"/>
        <family val="2"/>
        <scheme val="minor"/>
      </rPr>
      <t xml:space="preserve"> 30%</t>
    </r>
  </si>
  <si>
    <t>4.1</t>
  </si>
  <si>
    <t>4.2</t>
  </si>
  <si>
    <t>Subcriteriile 4.1. șI 4.2  NU se cumuleaza</t>
  </si>
  <si>
    <t xml:space="preserve">Solicitantul are o strategie clară pentru implementarea proiectului, există o echipa de proiect dedicata cu o repartizare a sarcinilor, proceduri şi un calendar adecvat al implementarii?  </t>
  </si>
  <si>
    <t>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este logică şi fezabilă din perspectiva realizării acesteia. Rezultatele proiectului sunt corelate cu activităţile şi ţintele stabilite şi sunt fezabile. Rezultatele sunt formulate în termeni cuantificabili, măsurabili şi verificabili.Planul de monitorizare a proiectului propus in cadrul CF este corelat cu planificarea activitatilor</t>
  </si>
  <si>
    <t>e. Solicitantul prezintă Contractul de execuţie a lucrărilor (cu clauză suspensivă) sau Acord cadru pentru lucrari</t>
  </si>
  <si>
    <t>a. Solicitantul prezintă Autorizația de construire si PT</t>
  </si>
  <si>
    <t xml:space="preserve">b. Solicitantul prezintă documentatia tehnico-economică minimă solicitată prin Ghid pentru faza DALI: 
</t>
  </si>
  <si>
    <r>
      <rPr>
        <sz val="9"/>
        <rFont val="Calibri"/>
        <family val="2"/>
        <scheme val="minor"/>
      </rPr>
      <t>1.5.2.</t>
    </r>
    <r>
      <rPr>
        <i/>
        <sz val="9"/>
        <rFont val="Calibri"/>
        <family val="2"/>
        <scheme val="minor"/>
      </rPr>
      <t xml:space="preserve"> </t>
    </r>
    <r>
      <rPr>
        <sz val="9"/>
        <rFont val="Calibri"/>
        <family val="2"/>
        <scheme val="minor"/>
      </rPr>
      <t xml:space="preserve">Proiectul vizeaza cladiri care sunt localizate intr-o zona marginalizata (cf Atlas BM/Cf SIDU) </t>
    </r>
  </si>
  <si>
    <r>
      <t>a. Proiectul este complementar cu alte proiecte din urmatoarele domenii: imbunatatire eficienta energetica, creare/extindere spatii verzi, regenerare urbana, mobilitate urbana (zone pietonale, piste de biciclete etc), in acelasi areal al zonei de interventie, la o distanță de maxim</t>
    </r>
    <r>
      <rPr>
        <sz val="9"/>
        <color rgb="FFFF0000"/>
        <rFont val="Calibri"/>
        <family val="2"/>
        <scheme val="minor"/>
      </rPr>
      <t xml:space="preserve"> X m</t>
    </r>
    <r>
      <rPr>
        <sz val="9"/>
        <rFont val="Calibri"/>
        <family val="2"/>
        <scheme val="minor"/>
      </rPr>
      <t xml:space="preserve">* </t>
    </r>
  </si>
  <si>
    <t xml:space="preserve">Costul unitar al investiției (valoarea totală eligibilă alocată clădirii raportată la aria utilă a acesteia) este: </t>
  </si>
  <si>
    <t>Acest criteriu va fi calculat de la o valoare maxima de referinta/mp, indicata in ghid, in mod diferit pentru renovare moderata/aprofundata.Valoarea costului care depaseste valoarea maxima se puncteaza cu 0.</t>
  </si>
  <si>
    <t>* cu excepția investițiilor care vizează instalarea de stații de alimentare/ reîncărcare electrică</t>
  </si>
  <si>
    <t>a. mai mică de X euro/mp pentru renovare moderata</t>
  </si>
  <si>
    <t>b. mai mică de Y euro/mp pentru renovare aprofundata</t>
  </si>
  <si>
    <t>Impactul social</t>
  </si>
  <si>
    <t>Sursa de consum energetic</t>
  </si>
  <si>
    <t xml:space="preserve">Nivelul de renovare energetica propus </t>
  </si>
  <si>
    <t xml:space="preserve">Punctarea subcriteriului se face prin utilizarea unei formule de interpolare liniara intre limitele de 40 si 80%,iar pentru peste 80% se obtine punctaj maxim. </t>
  </si>
  <si>
    <t>Punctarea subcriteriului se face prin utilizarea unei formule de interpolare liniara intre limitele de 30 si 60%, iar pentru reducere GES cu peste 60% se obtine punctaj maxim.</t>
  </si>
  <si>
    <t xml:space="preserve">Punctarea subcriteriului se face prin utilizarea unei formule de interpolare liniara. </t>
  </si>
  <si>
    <t>b. Proiectul prevede achizitii verzi</t>
  </si>
  <si>
    <t>c. Proiectul prevede implicarea  persoanelor vârstnice sau cu dizabilităţi  în calitate de angajaţi/colaboratori/voluntari</t>
  </si>
  <si>
    <t>d.Proiectul prevede, prin solutiile tehnice propuse, integrarea principiilor LEVELS</t>
  </si>
  <si>
    <t xml:space="preserve">Ponderea gospodăriilor racordate la sistemul centralizat de termoficare din clădirea vizată de intervenție </t>
  </si>
  <si>
    <t>pentru 80%</t>
  </si>
  <si>
    <t>pentru 60%</t>
  </si>
  <si>
    <t>pentru 50%</t>
  </si>
  <si>
    <t>pentru 41%</t>
  </si>
  <si>
    <t>pentru 40%</t>
  </si>
  <si>
    <t>pentru 31%</t>
  </si>
  <si>
    <t>pentru 50kWh/mp,an</t>
  </si>
  <si>
    <t>pentru 60kWh/mp,an</t>
  </si>
  <si>
    <t>pentru 69kWh/mp,an</t>
  </si>
  <si>
    <t>pentru 80 %</t>
  </si>
  <si>
    <t>pentru 70 %</t>
  </si>
  <si>
    <t>pentru 60 %</t>
  </si>
  <si>
    <t>pentru 50 %</t>
  </si>
  <si>
    <t>c. Solicitantul prezinta Ordin de incepere si a efectuat chetuieli pentru  lucrările  de baza (minim x % din valoarea investiției)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</si>
</sst>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theme="1"/>
      <name val="Calibri"/>
      <family val="2"/>
      <scheme val="minor"/>
    </font>
    <font>
      <sz val="10"/>
      <color theme="1"/>
      <name val="Candara"/>
      <family val="2"/>
    </font>
    <font>
      <b/>
      <sz val="10"/>
      <color theme="1"/>
      <name val="Candara"/>
      <family val="2"/>
    </font>
    <font>
      <b/>
      <sz val="11"/>
      <color theme="1"/>
      <name val="Candara"/>
      <family val="2"/>
    </font>
    <font>
      <sz val="11"/>
      <color theme="1"/>
      <name val="Candara"/>
      <family val="2"/>
    </font>
    <font>
      <i/>
      <sz val="10"/>
      <color theme="1"/>
      <name val="Candara"/>
      <family val="2"/>
    </font>
    <font>
      <i/>
      <sz val="9"/>
      <color theme="1"/>
      <name val="Candara"/>
      <family val="2"/>
    </font>
    <font>
      <sz val="12"/>
      <color theme="1"/>
      <name val="Candara"/>
      <family val="2"/>
    </font>
    <font>
      <sz val="10"/>
      <color rgb="FFFF0000"/>
      <name val="Candara"/>
      <family val="2"/>
    </font>
    <font>
      <sz val="10"/>
      <name val="Candara"/>
      <family val="2"/>
    </font>
    <font>
      <sz val="9"/>
      <color rgb="FFFF0000"/>
      <name val="Candara"/>
      <family val="2"/>
    </font>
    <font>
      <sz val="9"/>
      <name val="Candara"/>
      <family val="2"/>
    </font>
    <font>
      <sz val="9"/>
      <name val="Candara"/>
      <family val="2"/>
      <charset val="238"/>
    </font>
    <font>
      <b/>
      <sz val="13"/>
      <color theme="1"/>
      <name val="Calibri"/>
      <family val="2"/>
      <scheme val="minor"/>
    </font>
    <font>
      <sz val="13"/>
      <color theme="1"/>
      <name val="Calibri"/>
      <family val="2"/>
      <scheme val="minor"/>
    </font>
    <font>
      <b/>
      <sz val="11"/>
      <color theme="1"/>
      <name val="Calibri"/>
      <family val="2"/>
      <scheme val="minor"/>
    </font>
    <font>
      <b/>
      <i/>
      <sz val="10"/>
      <color theme="1"/>
      <name val="Calibri"/>
      <family val="2"/>
      <scheme val="minor"/>
    </font>
    <font>
      <b/>
      <i/>
      <sz val="11"/>
      <color theme="1"/>
      <name val="Calibri"/>
      <family val="2"/>
      <scheme val="minor"/>
    </font>
    <font>
      <i/>
      <sz val="11"/>
      <color theme="1"/>
      <name val="Calibri"/>
      <family val="2"/>
      <scheme val="minor"/>
    </font>
    <font>
      <b/>
      <sz val="10"/>
      <color theme="1"/>
      <name val="Calibri"/>
      <family val="2"/>
      <scheme val="minor"/>
    </font>
    <font>
      <sz val="9"/>
      <name val="Calibri"/>
      <family val="2"/>
      <scheme val="minor"/>
    </font>
    <font>
      <sz val="9"/>
      <color rgb="FFFF0000"/>
      <name val="Calibri"/>
      <family val="2"/>
      <scheme val="minor"/>
    </font>
    <font>
      <i/>
      <sz val="9"/>
      <name val="Calibri"/>
      <family val="2"/>
      <scheme val="minor"/>
    </font>
    <font>
      <b/>
      <sz val="10"/>
      <name val="Calibri"/>
      <family val="2"/>
      <scheme val="minor"/>
    </font>
    <font>
      <i/>
      <sz val="10"/>
      <name val="Calibri"/>
      <family val="2"/>
      <scheme val="minor"/>
    </font>
    <font>
      <b/>
      <sz val="9"/>
      <name val="Calibri"/>
      <family val="2"/>
      <scheme val="minor"/>
    </font>
    <font>
      <sz val="9"/>
      <color theme="4" tint="-0.499984740745262"/>
      <name val="Calibri"/>
      <family val="2"/>
      <scheme val="minor"/>
    </font>
    <font>
      <sz val="9"/>
      <color theme="1"/>
      <name val="Calibri"/>
      <family val="2"/>
      <scheme val="minor"/>
    </font>
    <font>
      <b/>
      <sz val="9"/>
      <color theme="1"/>
      <name val="Calibri"/>
      <family val="2"/>
      <scheme val="minor"/>
    </font>
    <font>
      <b/>
      <vertAlign val="subscript"/>
      <sz val="10"/>
      <name val="Calibri"/>
      <family val="2"/>
      <scheme val="minor"/>
    </font>
    <font>
      <b/>
      <vertAlign val="superscript"/>
      <sz val="10"/>
      <name val="Calibri"/>
      <family val="2"/>
      <scheme val="minor"/>
    </font>
    <font>
      <b/>
      <sz val="12"/>
      <color theme="1"/>
      <name val="Calibri"/>
      <family val="2"/>
    </font>
    <font>
      <sz val="11"/>
      <color theme="1"/>
      <name val="Calibri"/>
      <family val="2"/>
    </font>
    <font>
      <i/>
      <sz val="12"/>
      <color theme="1"/>
      <name val="Calibri"/>
      <family val="2"/>
    </font>
    <font>
      <i/>
      <sz val="11"/>
      <color theme="1"/>
      <name val="Calibri"/>
      <family val="2"/>
    </font>
    <font>
      <sz val="12"/>
      <color theme="1"/>
      <name val="Calibri"/>
      <family val="2"/>
    </font>
    <font>
      <b/>
      <sz val="10"/>
      <name val="Calibri"/>
      <family val="2"/>
      <charset val="238"/>
      <scheme val="minor"/>
    </font>
    <font>
      <b/>
      <sz val="10"/>
      <name val="Candara"/>
      <family val="2"/>
      <charset val="238"/>
    </font>
    <font>
      <b/>
      <sz val="10"/>
      <color theme="1"/>
      <name val="Calibri"/>
      <family val="2"/>
      <charset val="238"/>
      <scheme val="minor"/>
    </font>
    <font>
      <b/>
      <sz val="9"/>
      <color theme="1"/>
      <name val="Calibri"/>
      <family val="2"/>
      <charset val="238"/>
      <scheme val="minor"/>
    </font>
    <font>
      <i/>
      <sz val="8"/>
      <name val="Calibri"/>
      <family val="2"/>
      <scheme val="minor"/>
    </font>
    <font>
      <b/>
      <sz val="10"/>
      <name val="Candara"/>
      <family val="2"/>
    </font>
    <font>
      <b/>
      <sz val="11"/>
      <color rgb="FFFF0000"/>
      <name val="Calibri"/>
      <family val="2"/>
      <scheme val="minor"/>
    </font>
    <font>
      <sz val="9"/>
      <color rgb="FF00B0F0"/>
      <name val="Calibri"/>
      <family val="2"/>
      <scheme val="minor"/>
    </font>
    <font>
      <sz val="10"/>
      <color theme="1"/>
      <name val="Calibri"/>
      <family val="2"/>
      <scheme val="minor"/>
    </font>
    <font>
      <sz val="10"/>
      <name val="Calibri"/>
      <family val="2"/>
      <scheme val="minor"/>
    </font>
    <font>
      <b/>
      <sz val="11"/>
      <name val="Calibri"/>
      <family val="2"/>
      <scheme val="minor"/>
    </font>
    <font>
      <sz val="10"/>
      <color rgb="FFFF0000"/>
      <name val="Calibri"/>
      <family val="2"/>
      <scheme val="minor"/>
    </font>
    <font>
      <i/>
      <sz val="9"/>
      <color rgb="FF0070C0"/>
      <name val="Candara"/>
      <family val="2"/>
    </font>
    <font>
      <i/>
      <sz val="9"/>
      <color rgb="FF0070C0"/>
      <name val="Calibri"/>
      <family val="2"/>
      <scheme val="minor"/>
    </font>
    <font>
      <sz val="8"/>
      <name val="Calibri"/>
      <family val="2"/>
      <scheme val="minor"/>
    </font>
    <font>
      <sz val="9"/>
      <name val="Calibri"/>
      <family val="2"/>
    </font>
    <font>
      <sz val="10.1"/>
      <name val="Calibri"/>
      <family val="2"/>
    </font>
    <font>
      <sz val="11"/>
      <name val="Calibri"/>
      <family val="2"/>
      <scheme val="minor"/>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0000"/>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bottom/>
      <diagonal/>
    </border>
    <border>
      <left style="thin">
        <color auto="1"/>
      </left>
      <right style="thin">
        <color auto="1"/>
      </right>
      <top/>
      <bottom/>
      <diagonal/>
    </border>
    <border>
      <left style="thin">
        <color auto="1"/>
      </left>
      <right style="medium">
        <color indexed="64"/>
      </right>
      <top/>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auto="1"/>
      </right>
      <top style="thin">
        <color auto="1"/>
      </top>
      <bottom/>
      <diagonal/>
    </border>
    <border>
      <left/>
      <right/>
      <top style="thin">
        <color auto="1"/>
      </top>
      <bottom style="thin">
        <color indexed="64"/>
      </bottom>
      <diagonal/>
    </border>
    <border>
      <left/>
      <right/>
      <top/>
      <bottom style="thin">
        <color indexed="64"/>
      </bottom>
      <diagonal/>
    </border>
    <border>
      <left style="thin">
        <color auto="1"/>
      </left>
      <right/>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16">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3" fillId="0" borderId="0" xfId="0" applyFont="1" applyBorder="1" applyAlignment="1">
      <alignment horizontal="center"/>
    </xf>
    <xf numFmtId="0" fontId="7" fillId="0" borderId="0" xfId="0" applyFont="1" applyAlignment="1">
      <alignment horizontal="center"/>
    </xf>
    <xf numFmtId="0" fontId="8" fillId="3" borderId="0" xfId="0" applyFont="1" applyFill="1"/>
    <xf numFmtId="0" fontId="4" fillId="0" borderId="0" xfId="0" applyFont="1"/>
    <xf numFmtId="0" fontId="8" fillId="0" borderId="0" xfId="0" applyFont="1"/>
    <xf numFmtId="0" fontId="10" fillId="0" borderId="0" xfId="0" applyFont="1" applyAlignment="1">
      <alignment horizontal="center"/>
    </xf>
    <xf numFmtId="0" fontId="10" fillId="0" borderId="0" xfId="0" applyFont="1"/>
    <xf numFmtId="0" fontId="10" fillId="0" borderId="0" xfId="0" applyFont="1" applyAlignment="1">
      <alignment wrapText="1"/>
    </xf>
    <xf numFmtId="0" fontId="11" fillId="0" borderId="0" xfId="0" applyFont="1"/>
    <xf numFmtId="0" fontId="12" fillId="0" borderId="0" xfId="0" applyFont="1"/>
    <xf numFmtId="0" fontId="2" fillId="0" borderId="0" xfId="0" applyFont="1" applyAlignment="1">
      <alignment horizontal="center"/>
    </xf>
    <xf numFmtId="0" fontId="5" fillId="0" borderId="0" xfId="0" applyFont="1" applyAlignment="1">
      <alignment horizontal="center"/>
    </xf>
    <xf numFmtId="0" fontId="8"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vertical="center"/>
    </xf>
    <xf numFmtId="0" fontId="6" fillId="0" borderId="0" xfId="0" applyFont="1" applyAlignment="1">
      <alignment wrapText="1"/>
    </xf>
    <xf numFmtId="0" fontId="1" fillId="0" borderId="0" xfId="0" applyFont="1" applyAlignment="1">
      <alignment wrapText="1"/>
    </xf>
    <xf numFmtId="0" fontId="1" fillId="0" borderId="0" xfId="0" applyFont="1" applyAlignment="1">
      <alignment horizontal="center"/>
    </xf>
    <xf numFmtId="0" fontId="15" fillId="5" borderId="18" xfId="0" applyFont="1" applyFill="1" applyBorder="1" applyAlignment="1">
      <alignment horizontal="center" vertical="center" wrapText="1"/>
    </xf>
    <xf numFmtId="0" fontId="15" fillId="5" borderId="19" xfId="0" applyFont="1" applyFill="1" applyBorder="1" applyAlignment="1">
      <alignment horizontal="center" vertical="center" wrapText="1"/>
    </xf>
    <xf numFmtId="1" fontId="15" fillId="5" borderId="20" xfId="0" applyNumberFormat="1" applyFont="1" applyFill="1" applyBorder="1" applyAlignment="1">
      <alignment horizontal="center" vertical="center" wrapText="1"/>
    </xf>
    <xf numFmtId="1" fontId="15" fillId="0" borderId="20" xfId="0" applyNumberFormat="1" applyFont="1" applyFill="1" applyBorder="1" applyAlignment="1">
      <alignment horizontal="center" vertical="center" wrapText="1"/>
    </xf>
    <xf numFmtId="1" fontId="15" fillId="2" borderId="26" xfId="0" applyNumberFormat="1" applyFont="1" applyFill="1" applyBorder="1" applyAlignment="1">
      <alignment horizontal="center" vertical="center" wrapText="1"/>
    </xf>
    <xf numFmtId="0" fontId="19" fillId="4" borderId="19" xfId="0" applyFont="1" applyFill="1" applyBorder="1" applyAlignment="1">
      <alignment horizontal="left" vertical="center" wrapText="1"/>
    </xf>
    <xf numFmtId="1" fontId="19" fillId="4" borderId="20" xfId="0" applyNumberFormat="1" applyFont="1" applyFill="1" applyBorder="1" applyAlignment="1">
      <alignment horizontal="center" vertical="center" wrapText="1"/>
    </xf>
    <xf numFmtId="0" fontId="20" fillId="0" borderId="1" xfId="0" applyFont="1" applyFill="1" applyBorder="1" applyAlignment="1">
      <alignment horizontal="left" vertical="top" wrapText="1"/>
    </xf>
    <xf numFmtId="1" fontId="20" fillId="0" borderId="12" xfId="0" applyNumberFormat="1" applyFont="1" applyFill="1" applyBorder="1" applyAlignment="1">
      <alignment horizontal="center" vertical="center" wrapText="1"/>
    </xf>
    <xf numFmtId="1" fontId="20" fillId="0" borderId="30" xfId="0" applyNumberFormat="1" applyFont="1" applyFill="1" applyBorder="1" applyAlignment="1">
      <alignment horizontal="center" vertical="center" wrapText="1"/>
    </xf>
    <xf numFmtId="0" fontId="20" fillId="3" borderId="1" xfId="0" applyFont="1" applyFill="1" applyBorder="1" applyAlignment="1">
      <alignment horizontal="left" vertical="top" wrapText="1"/>
    </xf>
    <xf numFmtId="0" fontId="20" fillId="3" borderId="31" xfId="0" applyFont="1" applyFill="1" applyBorder="1" applyAlignment="1">
      <alignment horizontal="left" vertical="center" wrapText="1"/>
    </xf>
    <xf numFmtId="1" fontId="20" fillId="0" borderId="15" xfId="0" applyNumberFormat="1" applyFont="1" applyFill="1" applyBorder="1" applyAlignment="1">
      <alignment horizontal="center" vertical="center" wrapText="1"/>
    </xf>
    <xf numFmtId="0" fontId="23" fillId="4" borderId="19" xfId="0" applyFont="1" applyFill="1" applyBorder="1" applyAlignment="1">
      <alignment horizontal="justify" vertical="center" wrapText="1"/>
    </xf>
    <xf numFmtId="1" fontId="20" fillId="0" borderId="7" xfId="0" applyNumberFormat="1" applyFont="1" applyFill="1" applyBorder="1" applyAlignment="1">
      <alignment horizontal="center" vertical="center"/>
    </xf>
    <xf numFmtId="0" fontId="26" fillId="0" borderId="1" xfId="0" applyFont="1" applyFill="1" applyBorder="1" applyAlignment="1">
      <alignment horizontal="left" vertical="top" wrapText="1"/>
    </xf>
    <xf numFmtId="1" fontId="20" fillId="0" borderId="7" xfId="0" applyNumberFormat="1" applyFont="1" applyFill="1" applyBorder="1" applyAlignment="1">
      <alignment horizontal="center" vertical="center" wrapText="1"/>
    </xf>
    <xf numFmtId="1" fontId="20" fillId="3" borderId="12" xfId="0" applyNumberFormat="1" applyFont="1" applyFill="1" applyBorder="1" applyAlignment="1">
      <alignment horizontal="center" vertical="center" wrapText="1"/>
    </xf>
    <xf numFmtId="0" fontId="31" fillId="0" borderId="0" xfId="0" applyFont="1" applyAlignment="1">
      <alignment horizontal="center"/>
    </xf>
    <xf numFmtId="0" fontId="33" fillId="0" borderId="0" xfId="0" applyFont="1" applyAlignment="1">
      <alignment horizontal="center"/>
    </xf>
    <xf numFmtId="0" fontId="35" fillId="0" borderId="0" xfId="0" applyFont="1" applyAlignment="1">
      <alignment horizontal="center"/>
    </xf>
    <xf numFmtId="1" fontId="20" fillId="0" borderId="23" xfId="0" applyNumberFormat="1" applyFont="1" applyFill="1" applyBorder="1" applyAlignment="1">
      <alignment horizontal="center" vertical="center" wrapText="1"/>
    </xf>
    <xf numFmtId="1" fontId="20" fillId="0" borderId="1" xfId="0" applyNumberFormat="1" applyFont="1" applyFill="1" applyBorder="1" applyAlignment="1">
      <alignment horizontal="center" vertical="center"/>
    </xf>
    <xf numFmtId="0" fontId="23" fillId="4" borderId="1" xfId="0" applyFont="1" applyFill="1" applyBorder="1" applyAlignment="1">
      <alignment horizontal="justify" vertical="center" wrapText="1"/>
    </xf>
    <xf numFmtId="0" fontId="0" fillId="0" borderId="11" xfId="0" applyBorder="1" applyAlignment="1">
      <alignment horizontal="center" vertical="center"/>
    </xf>
    <xf numFmtId="0" fontId="0" fillId="0" borderId="28" xfId="0" applyBorder="1" applyAlignment="1">
      <alignment horizontal="center" vertical="center"/>
    </xf>
    <xf numFmtId="0" fontId="15" fillId="2" borderId="24" xfId="0" applyFont="1" applyFill="1" applyBorder="1" applyAlignment="1">
      <alignment horizontal="center" vertical="center" wrapText="1"/>
    </xf>
    <xf numFmtId="0" fontId="22" fillId="0" borderId="2" xfId="0" applyFont="1" applyFill="1" applyBorder="1" applyAlignment="1">
      <alignment horizontal="left" vertical="center" wrapText="1"/>
    </xf>
    <xf numFmtId="1" fontId="19" fillId="4" borderId="30" xfId="0" applyNumberFormat="1" applyFont="1" applyFill="1" applyBorder="1" applyAlignment="1">
      <alignment horizontal="center" vertical="center" wrapText="1"/>
    </xf>
    <xf numFmtId="1" fontId="25" fillId="4" borderId="20" xfId="0" applyNumberFormat="1" applyFont="1" applyFill="1" applyBorder="1" applyAlignment="1">
      <alignment horizontal="center" vertical="center" wrapText="1"/>
    </xf>
    <xf numFmtId="49" fontId="20" fillId="0" borderId="11" xfId="0" applyNumberFormat="1" applyFont="1" applyFill="1" applyBorder="1" applyAlignment="1">
      <alignment horizontal="center" vertical="center" wrapText="1"/>
    </xf>
    <xf numFmtId="49" fontId="20" fillId="0" borderId="28" xfId="0" applyNumberFormat="1" applyFont="1" applyFill="1" applyBorder="1" applyAlignment="1">
      <alignment horizontal="center" vertical="center" wrapText="1"/>
    </xf>
    <xf numFmtId="49" fontId="20" fillId="0" borderId="13" xfId="0" applyNumberFormat="1" applyFont="1" applyFill="1" applyBorder="1" applyAlignment="1">
      <alignment horizontal="center" vertical="center" wrapText="1"/>
    </xf>
    <xf numFmtId="49" fontId="25" fillId="4" borderId="18" xfId="0" applyNumberFormat="1" applyFont="1" applyFill="1" applyBorder="1" applyAlignment="1">
      <alignment horizontal="center" vertical="center" wrapText="1"/>
    </xf>
    <xf numFmtId="49" fontId="20" fillId="0" borderId="6" xfId="0" applyNumberFormat="1" applyFont="1" applyFill="1" applyBorder="1" applyAlignment="1">
      <alignment horizontal="center" vertical="center" wrapText="1"/>
    </xf>
    <xf numFmtId="49" fontId="20" fillId="0" borderId="21" xfId="0" applyNumberFormat="1" applyFont="1" applyFill="1" applyBorder="1" applyAlignment="1">
      <alignment horizontal="center" vertical="center" wrapText="1"/>
    </xf>
    <xf numFmtId="1" fontId="19" fillId="4" borderId="7" xfId="0" applyNumberFormat="1" applyFont="1" applyFill="1" applyBorder="1" applyAlignment="1">
      <alignment horizontal="center" vertical="center" wrapText="1"/>
    </xf>
    <xf numFmtId="49" fontId="0" fillId="0" borderId="36" xfId="0" applyNumberFormat="1" applyBorder="1" applyAlignment="1">
      <alignment horizontal="center" vertical="center" wrapText="1"/>
    </xf>
    <xf numFmtId="49" fontId="0" fillId="0" borderId="37" xfId="0" applyNumberFormat="1" applyBorder="1" applyAlignment="1">
      <alignment horizontal="center" vertical="center" wrapText="1"/>
    </xf>
    <xf numFmtId="49" fontId="36" fillId="4" borderId="6" xfId="0" applyNumberFormat="1" applyFont="1" applyFill="1" applyBorder="1" applyAlignment="1">
      <alignment horizontal="center" vertical="center" wrapText="1"/>
    </xf>
    <xf numFmtId="1" fontId="19" fillId="4" borderId="12" xfId="0" applyNumberFormat="1" applyFont="1" applyFill="1" applyBorder="1" applyAlignment="1">
      <alignment horizontal="center" vertical="center" wrapText="1"/>
    </xf>
    <xf numFmtId="0" fontId="20" fillId="3" borderId="22" xfId="0" applyFont="1" applyFill="1" applyBorder="1" applyAlignment="1">
      <alignment horizontal="left" vertical="top" wrapText="1"/>
    </xf>
    <xf numFmtId="0" fontId="22" fillId="3" borderId="1" xfId="0" applyFont="1" applyFill="1" applyBorder="1" applyAlignment="1">
      <alignment horizontal="left" vertical="top" wrapText="1"/>
    </xf>
    <xf numFmtId="1" fontId="20" fillId="3" borderId="8" xfId="0" applyNumberFormat="1" applyFont="1" applyFill="1" applyBorder="1" applyAlignment="1">
      <alignment horizontal="center" vertical="center"/>
    </xf>
    <xf numFmtId="1" fontId="20" fillId="0" borderId="17" xfId="0" applyNumberFormat="1" applyFont="1" applyFill="1" applyBorder="1" applyAlignment="1">
      <alignment horizontal="center" vertical="center" wrapText="1"/>
    </xf>
    <xf numFmtId="0" fontId="12" fillId="6" borderId="0" xfId="0" applyFont="1" applyFill="1"/>
    <xf numFmtId="49" fontId="0" fillId="3" borderId="37" xfId="0" applyNumberFormat="1" applyFill="1" applyBorder="1" applyAlignment="1">
      <alignment horizontal="center" vertical="center" wrapText="1"/>
    </xf>
    <xf numFmtId="0" fontId="12" fillId="3" borderId="0" xfId="0" applyFont="1" applyFill="1"/>
    <xf numFmtId="49" fontId="39" fillId="4" borderId="6" xfId="0" applyNumberFormat="1" applyFont="1" applyFill="1" applyBorder="1" applyAlignment="1">
      <alignment horizontal="center" vertical="center" wrapText="1"/>
    </xf>
    <xf numFmtId="49" fontId="28" fillId="4" borderId="18" xfId="0" applyNumberFormat="1" applyFont="1" applyFill="1" applyBorder="1" applyAlignment="1">
      <alignment horizontal="center" vertical="center" wrapText="1"/>
    </xf>
    <xf numFmtId="0" fontId="20" fillId="0" borderId="1" xfId="0" applyFont="1" applyBorder="1" applyAlignment="1">
      <alignment vertical="center" wrapText="1"/>
    </xf>
    <xf numFmtId="49" fontId="28" fillId="4" borderId="28" xfId="0" applyNumberFormat="1" applyFont="1" applyFill="1" applyBorder="1" applyAlignment="1">
      <alignment horizontal="center" vertical="center" wrapText="1"/>
    </xf>
    <xf numFmtId="0" fontId="23" fillId="2" borderId="18" xfId="0" applyFont="1" applyFill="1" applyBorder="1" applyAlignment="1">
      <alignment horizontal="center" vertical="center"/>
    </xf>
    <xf numFmtId="1" fontId="23" fillId="2" borderId="20" xfId="0" applyNumberFormat="1" applyFont="1" applyFill="1" applyBorder="1" applyAlignment="1">
      <alignment horizontal="center" vertical="center" wrapText="1"/>
    </xf>
    <xf numFmtId="0" fontId="23" fillId="2" borderId="29" xfId="0" applyFont="1" applyFill="1" applyBorder="1" applyAlignment="1">
      <alignment horizontal="left" vertical="top" wrapText="1"/>
    </xf>
    <xf numFmtId="1" fontId="23" fillId="2" borderId="30" xfId="0" applyNumberFormat="1" applyFont="1" applyFill="1" applyBorder="1" applyAlignment="1">
      <alignment horizontal="center" vertical="center" wrapText="1"/>
    </xf>
    <xf numFmtId="49" fontId="19" fillId="2" borderId="18" xfId="0" applyNumberFormat="1" applyFont="1" applyFill="1" applyBorder="1" applyAlignment="1">
      <alignment horizontal="center" vertical="center"/>
    </xf>
    <xf numFmtId="49" fontId="23" fillId="4" borderId="11" xfId="0" applyNumberFormat="1" applyFont="1" applyFill="1" applyBorder="1" applyAlignment="1">
      <alignment horizontal="center" vertical="center"/>
    </xf>
    <xf numFmtId="0" fontId="23" fillId="4" borderId="22" xfId="0" applyFont="1" applyFill="1" applyBorder="1" applyAlignment="1">
      <alignment horizontal="justify" vertical="center" wrapText="1"/>
    </xf>
    <xf numFmtId="1" fontId="23" fillId="4" borderId="23" xfId="0" applyNumberFormat="1" applyFont="1" applyFill="1" applyBorder="1" applyAlignment="1">
      <alignment horizontal="center" vertical="center" wrapText="1"/>
    </xf>
    <xf numFmtId="0" fontId="25" fillId="4" borderId="1" xfId="0" applyFont="1" applyFill="1" applyBorder="1" applyAlignment="1">
      <alignment horizontal="left" vertical="top" wrapText="1"/>
    </xf>
    <xf numFmtId="2" fontId="20" fillId="3" borderId="1" xfId="0" applyNumberFormat="1" applyFont="1" applyFill="1" applyBorder="1" applyAlignment="1">
      <alignment vertical="center" wrapText="1"/>
    </xf>
    <xf numFmtId="1" fontId="20" fillId="3" borderId="1" xfId="0" applyNumberFormat="1" applyFont="1" applyFill="1" applyBorder="1" applyAlignment="1">
      <alignment horizontal="center" vertical="center" wrapText="1"/>
    </xf>
    <xf numFmtId="1" fontId="20" fillId="3" borderId="1" xfId="0" applyNumberFormat="1" applyFont="1" applyFill="1" applyBorder="1" applyAlignment="1">
      <alignment horizontal="center" vertical="center"/>
    </xf>
    <xf numFmtId="1" fontId="27" fillId="0" borderId="12" xfId="0" applyNumberFormat="1" applyFont="1"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0" borderId="21" xfId="0" applyBorder="1" applyAlignment="1">
      <alignment horizontal="center" vertical="center"/>
    </xf>
    <xf numFmtId="1" fontId="20" fillId="3" borderId="2" xfId="0" applyNumberFormat="1" applyFont="1" applyFill="1" applyBorder="1" applyAlignment="1">
      <alignment horizontal="center" vertical="center"/>
    </xf>
    <xf numFmtId="1" fontId="25" fillId="4" borderId="7" xfId="0" applyNumberFormat="1" applyFont="1" applyFill="1" applyBorder="1" applyAlignment="1">
      <alignment horizontal="center" vertical="center"/>
    </xf>
    <xf numFmtId="0" fontId="15" fillId="2" borderId="38" xfId="0" applyFont="1" applyFill="1" applyBorder="1" applyAlignment="1">
      <alignment horizontal="center" vertical="center" wrapText="1"/>
    </xf>
    <xf numFmtId="2" fontId="27" fillId="3" borderId="1" xfId="0" applyNumberFormat="1" applyFont="1" applyFill="1" applyBorder="1" applyAlignment="1">
      <alignment vertical="center" wrapText="1"/>
    </xf>
    <xf numFmtId="0" fontId="41" fillId="2" borderId="14" xfId="0" applyFont="1" applyFill="1" applyBorder="1" applyAlignment="1">
      <alignment horizontal="left" vertical="top" wrapText="1"/>
    </xf>
    <xf numFmtId="1" fontId="23" fillId="2" borderId="1" xfId="0" applyNumberFormat="1" applyFont="1" applyFill="1" applyBorder="1" applyAlignment="1">
      <alignment horizontal="center" vertical="center" wrapText="1"/>
    </xf>
    <xf numFmtId="49" fontId="15" fillId="4" borderId="1" xfId="0" applyNumberFormat="1" applyFont="1" applyFill="1" applyBorder="1" applyAlignment="1">
      <alignment horizontal="center" vertical="center" wrapText="1"/>
    </xf>
    <xf numFmtId="0" fontId="12" fillId="4" borderId="1" xfId="0" applyFont="1" applyFill="1" applyBorder="1"/>
    <xf numFmtId="0" fontId="20" fillId="0" borderId="2" xfId="0" applyFont="1" applyBorder="1" applyAlignment="1">
      <alignment horizontal="left" vertical="top" wrapText="1"/>
    </xf>
    <xf numFmtId="0" fontId="20" fillId="0" borderId="18" xfId="0" applyFont="1" applyFill="1" applyBorder="1" applyAlignment="1">
      <alignment horizontal="center" vertical="center"/>
    </xf>
    <xf numFmtId="0" fontId="11" fillId="0" borderId="5" xfId="0" applyFont="1" applyBorder="1"/>
    <xf numFmtId="0" fontId="23" fillId="2" borderId="29" xfId="0" applyFont="1" applyFill="1" applyBorder="1" applyAlignment="1">
      <alignment horizontal="justify" vertical="center" wrapText="1"/>
    </xf>
    <xf numFmtId="0" fontId="12" fillId="0" borderId="0" xfId="0" applyFont="1"/>
    <xf numFmtId="49" fontId="0" fillId="0" borderId="37" xfId="0" applyNumberFormat="1" applyBorder="1" applyAlignment="1">
      <alignment horizontal="center" vertical="center" wrapText="1"/>
    </xf>
    <xf numFmtId="0" fontId="20" fillId="3" borderId="27" xfId="0" applyFont="1" applyFill="1" applyBorder="1" applyAlignment="1">
      <alignment horizontal="left" vertical="center" wrapText="1"/>
    </xf>
    <xf numFmtId="0" fontId="20" fillId="3" borderId="1" xfId="0" applyFont="1" applyFill="1" applyBorder="1" applyAlignment="1">
      <alignment horizontal="left" vertical="center" wrapText="1"/>
    </xf>
    <xf numFmtId="49" fontId="0" fillId="0" borderId="33" xfId="0" applyNumberFormat="1" applyBorder="1" applyAlignment="1">
      <alignment horizontal="center" vertical="center" wrapText="1"/>
    </xf>
    <xf numFmtId="1" fontId="20" fillId="0" borderId="2" xfId="0" applyNumberFormat="1" applyFont="1" applyFill="1" applyBorder="1" applyAlignment="1">
      <alignment horizontal="center" vertical="center" wrapText="1"/>
    </xf>
    <xf numFmtId="1" fontId="21" fillId="0" borderId="1" xfId="0" applyNumberFormat="1" applyFont="1" applyFill="1" applyBorder="1" applyAlignment="1">
      <alignment horizontal="center" vertical="center" wrapText="1"/>
    </xf>
    <xf numFmtId="1" fontId="42" fillId="2" borderId="26" xfId="0" applyNumberFormat="1" applyFont="1" applyFill="1" applyBorder="1" applyAlignment="1">
      <alignment horizontal="center" vertical="center" wrapText="1"/>
    </xf>
    <xf numFmtId="1" fontId="42" fillId="0" borderId="20" xfId="0" applyNumberFormat="1" applyFont="1" applyFill="1" applyBorder="1" applyAlignment="1">
      <alignment horizontal="center" vertical="center" wrapText="1"/>
    </xf>
    <xf numFmtId="0" fontId="2" fillId="0" borderId="0" xfId="0" applyNumberFormat="1" applyFont="1" applyAlignment="1">
      <alignment horizontal="center" vertical="center" wrapText="1"/>
    </xf>
    <xf numFmtId="0" fontId="22" fillId="0" borderId="22" xfId="0" applyNumberFormat="1" applyFont="1" applyFill="1" applyBorder="1" applyAlignment="1">
      <alignment horizontal="left" vertical="top" wrapText="1"/>
    </xf>
    <xf numFmtId="0" fontId="1" fillId="0" borderId="0" xfId="0" applyNumberFormat="1" applyFont="1" applyAlignment="1">
      <alignment horizontal="center" wrapText="1"/>
    </xf>
    <xf numFmtId="0" fontId="9" fillId="0" borderId="0" xfId="0" applyNumberFormat="1" applyFont="1" applyAlignment="1">
      <alignment wrapText="1"/>
    </xf>
    <xf numFmtId="0" fontId="9" fillId="0" borderId="0" xfId="0" applyNumberFormat="1" applyFont="1" applyAlignment="1">
      <alignment horizontal="center" wrapText="1"/>
    </xf>
    <xf numFmtId="0" fontId="22" fillId="0" borderId="35" xfId="0" applyNumberFormat="1" applyFont="1" applyFill="1" applyBorder="1" applyAlignment="1">
      <alignment horizontal="left" vertical="top" wrapText="1"/>
    </xf>
    <xf numFmtId="0" fontId="8" fillId="0" borderId="0" xfId="0" applyNumberFormat="1" applyFont="1" applyAlignment="1">
      <alignment wrapText="1"/>
    </xf>
    <xf numFmtId="0" fontId="1" fillId="0" borderId="0" xfId="0" applyNumberFormat="1" applyFont="1" applyAlignment="1">
      <alignment wrapText="1"/>
    </xf>
    <xf numFmtId="0" fontId="8" fillId="3" borderId="0" xfId="0" applyNumberFormat="1" applyFont="1" applyFill="1" applyAlignment="1">
      <alignment wrapText="1"/>
    </xf>
    <xf numFmtId="0" fontId="8" fillId="3" borderId="0" xfId="0" applyNumberFormat="1" applyFont="1" applyFill="1" applyAlignment="1">
      <alignment horizontal="center" wrapText="1"/>
    </xf>
    <xf numFmtId="0" fontId="8" fillId="0" borderId="0" xfId="0" applyNumberFormat="1" applyFont="1" applyAlignment="1">
      <alignment horizontal="center" wrapText="1"/>
    </xf>
    <xf numFmtId="0" fontId="9" fillId="3" borderId="0" xfId="0" applyNumberFormat="1" applyFont="1" applyFill="1" applyAlignment="1">
      <alignment wrapText="1"/>
    </xf>
    <xf numFmtId="0" fontId="9" fillId="3" borderId="0" xfId="0" applyNumberFormat="1" applyFont="1" applyFill="1" applyAlignment="1">
      <alignment horizontal="center" wrapText="1"/>
    </xf>
    <xf numFmtId="0" fontId="9" fillId="0" borderId="5" xfId="0" applyNumberFormat="1" applyFont="1" applyBorder="1" applyAlignment="1">
      <alignment wrapText="1"/>
    </xf>
    <xf numFmtId="0" fontId="9" fillId="0" borderId="5" xfId="0" applyNumberFormat="1" applyFont="1" applyBorder="1" applyAlignment="1">
      <alignment horizontal="center" wrapText="1"/>
    </xf>
    <xf numFmtId="0" fontId="12" fillId="7" borderId="0" xfId="0" applyFont="1" applyFill="1"/>
    <xf numFmtId="1" fontId="43" fillId="0" borderId="12" xfId="0" applyNumberFormat="1" applyFont="1" applyFill="1" applyBorder="1" applyAlignment="1">
      <alignment horizontal="center" vertical="center" wrapText="1"/>
    </xf>
    <xf numFmtId="1" fontId="43" fillId="0" borderId="23" xfId="0" applyNumberFormat="1" applyFont="1" applyFill="1" applyBorder="1" applyAlignment="1">
      <alignment horizontal="center" vertical="center" wrapText="1"/>
    </xf>
    <xf numFmtId="1" fontId="43" fillId="0" borderId="30" xfId="0" applyNumberFormat="1" applyFont="1" applyFill="1" applyBorder="1" applyAlignment="1">
      <alignment horizontal="center" vertical="center" wrapText="1"/>
    </xf>
    <xf numFmtId="2" fontId="43" fillId="0" borderId="3" xfId="0" applyNumberFormat="1" applyFont="1" applyFill="1" applyBorder="1" applyAlignment="1">
      <alignment horizontal="left" vertical="top" wrapText="1"/>
    </xf>
    <xf numFmtId="1" fontId="43" fillId="0" borderId="7" xfId="0" applyNumberFormat="1" applyFont="1" applyFill="1" applyBorder="1" applyAlignment="1">
      <alignment horizontal="center" vertical="center" wrapText="1"/>
    </xf>
    <xf numFmtId="1" fontId="20" fillId="3" borderId="23" xfId="0" applyNumberFormat="1" applyFont="1" applyFill="1" applyBorder="1" applyAlignment="1">
      <alignment horizontal="center" vertical="center"/>
    </xf>
    <xf numFmtId="0" fontId="44" fillId="0" borderId="0" xfId="0" applyNumberFormat="1" applyFont="1" applyAlignment="1">
      <alignment horizontal="left" wrapText="1"/>
    </xf>
    <xf numFmtId="0" fontId="45" fillId="0" borderId="0" xfId="0" applyNumberFormat="1" applyFont="1" applyAlignment="1">
      <alignment horizontal="left" wrapText="1"/>
    </xf>
    <xf numFmtId="0" fontId="45" fillId="0" borderId="0" xfId="0" applyNumberFormat="1" applyFont="1" applyAlignment="1">
      <alignment wrapText="1"/>
    </xf>
    <xf numFmtId="0" fontId="45" fillId="0" borderId="0" xfId="0" applyNumberFormat="1" applyFont="1" applyAlignment="1">
      <alignment horizontal="center" wrapText="1"/>
    </xf>
    <xf numFmtId="49" fontId="37" fillId="0" borderId="0" xfId="0" applyNumberFormat="1" applyFont="1" applyFill="1"/>
    <xf numFmtId="1" fontId="27" fillId="0" borderId="7" xfId="0" applyNumberFormat="1" applyFont="1" applyFill="1" applyBorder="1" applyAlignment="1">
      <alignment horizontal="center" vertical="center" wrapText="1"/>
    </xf>
    <xf numFmtId="1" fontId="20" fillId="0" borderId="32" xfId="0" applyNumberFormat="1" applyFont="1" applyFill="1" applyBorder="1" applyAlignment="1">
      <alignment horizontal="center" vertical="center" wrapText="1"/>
    </xf>
    <xf numFmtId="1" fontId="20" fillId="0" borderId="34" xfId="0" applyNumberFormat="1" applyFont="1" applyFill="1" applyBorder="1" applyAlignment="1">
      <alignment horizontal="center" vertical="center" wrapText="1"/>
    </xf>
    <xf numFmtId="1" fontId="25" fillId="4" borderId="1" xfId="0" applyNumberFormat="1" applyFont="1" applyFill="1" applyBorder="1" applyAlignment="1">
      <alignment horizontal="center" vertical="center" wrapText="1"/>
    </xf>
    <xf numFmtId="1" fontId="20" fillId="0" borderId="1" xfId="0" applyNumberFormat="1" applyFont="1" applyFill="1" applyBorder="1" applyAlignment="1">
      <alignment horizontal="center" vertical="center" wrapText="1"/>
    </xf>
    <xf numFmtId="2" fontId="25" fillId="4" borderId="1" xfId="0" applyNumberFormat="1" applyFont="1" applyFill="1" applyBorder="1" applyAlignment="1">
      <alignment horizontal="left" vertical="top" wrapText="1"/>
    </xf>
    <xf numFmtId="2" fontId="20" fillId="0" borderId="1" xfId="0" applyNumberFormat="1" applyFont="1" applyFill="1" applyBorder="1" applyAlignment="1">
      <alignment horizontal="left" vertical="top" wrapText="1"/>
    </xf>
    <xf numFmtId="49" fontId="23" fillId="4" borderId="33" xfId="0" applyNumberFormat="1" applyFont="1" applyFill="1" applyBorder="1" applyAlignment="1">
      <alignment horizontal="center" vertical="center" wrapText="1"/>
    </xf>
    <xf numFmtId="0" fontId="45" fillId="0" borderId="0" xfId="0" applyNumberFormat="1" applyFont="1" applyBorder="1" applyAlignment="1">
      <alignment horizontal="left" wrapText="1"/>
    </xf>
    <xf numFmtId="0" fontId="47" fillId="0" borderId="0" xfId="0" applyNumberFormat="1" applyFont="1" applyAlignment="1">
      <alignment wrapText="1"/>
    </xf>
    <xf numFmtId="0" fontId="47" fillId="0" borderId="0" xfId="0" applyNumberFormat="1" applyFont="1" applyBorder="1" applyAlignment="1">
      <alignment wrapText="1"/>
    </xf>
    <xf numFmtId="0" fontId="45" fillId="0" borderId="0" xfId="0" applyNumberFormat="1" applyFont="1" applyBorder="1" applyAlignment="1">
      <alignment horizontal="center" wrapText="1"/>
    </xf>
    <xf numFmtId="0" fontId="27" fillId="0" borderId="0" xfId="0" applyNumberFormat="1" applyFont="1" applyAlignment="1">
      <alignment horizontal="left" wrapText="1"/>
    </xf>
    <xf numFmtId="0" fontId="44" fillId="0" borderId="0" xfId="0" applyNumberFormat="1" applyFont="1" applyBorder="1" applyAlignment="1">
      <alignment horizontal="center" wrapText="1"/>
    </xf>
    <xf numFmtId="0" fontId="45" fillId="0" borderId="0" xfId="0" applyNumberFormat="1" applyFont="1" applyBorder="1" applyAlignment="1">
      <alignment wrapText="1"/>
    </xf>
    <xf numFmtId="0" fontId="44" fillId="0" borderId="0" xfId="0" applyNumberFormat="1" applyFont="1" applyAlignment="1">
      <alignment wrapText="1"/>
    </xf>
    <xf numFmtId="0" fontId="44" fillId="0" borderId="0" xfId="0" applyNumberFormat="1" applyFont="1" applyAlignment="1">
      <alignment horizontal="center" wrapText="1"/>
    </xf>
    <xf numFmtId="0" fontId="27" fillId="0" borderId="0" xfId="0" applyNumberFormat="1" applyFont="1" applyAlignment="1">
      <alignment wrapText="1"/>
    </xf>
    <xf numFmtId="0" fontId="44" fillId="3" borderId="0" xfId="0" applyNumberFormat="1" applyFont="1" applyFill="1" applyAlignment="1">
      <alignment wrapText="1"/>
    </xf>
    <xf numFmtId="0" fontId="44" fillId="3" borderId="0" xfId="0" applyNumberFormat="1" applyFont="1" applyFill="1" applyAlignment="1">
      <alignment horizontal="center" wrapText="1"/>
    </xf>
    <xf numFmtId="0" fontId="48" fillId="0" borderId="0" xfId="0" applyFont="1" applyAlignment="1">
      <alignment wrapText="1"/>
    </xf>
    <xf numFmtId="2" fontId="49" fillId="0" borderId="22" xfId="0" applyNumberFormat="1" applyFont="1" applyFill="1" applyBorder="1" applyAlignment="1">
      <alignment horizontal="left" vertical="top" wrapText="1"/>
    </xf>
    <xf numFmtId="0" fontId="49" fillId="0" borderId="2" xfId="0" applyFont="1" applyFill="1" applyBorder="1" applyAlignment="1">
      <alignment horizontal="left" vertical="center" wrapText="1"/>
    </xf>
    <xf numFmtId="2" fontId="49" fillId="0" borderId="1" xfId="0" applyNumberFormat="1" applyFont="1" applyFill="1" applyBorder="1" applyAlignment="1">
      <alignment horizontal="left" vertical="top" wrapText="1"/>
    </xf>
    <xf numFmtId="0" fontId="49" fillId="3" borderId="1" xfId="0" applyFont="1" applyFill="1" applyBorder="1" applyAlignment="1">
      <alignment horizontal="left" vertical="top" wrapText="1"/>
    </xf>
    <xf numFmtId="2" fontId="49" fillId="0" borderId="8" xfId="0" applyNumberFormat="1" applyFont="1" applyFill="1" applyBorder="1" applyAlignment="1">
      <alignment horizontal="left" vertical="top" wrapText="1"/>
    </xf>
    <xf numFmtId="0" fontId="49" fillId="3" borderId="19" xfId="0" applyFont="1" applyFill="1" applyBorder="1" applyAlignment="1">
      <alignment horizontal="left" vertical="top" wrapText="1"/>
    </xf>
    <xf numFmtId="2" fontId="25" fillId="0" borderId="16" xfId="0" applyNumberFormat="1" applyFont="1" applyFill="1" applyBorder="1" applyAlignment="1">
      <alignment horizontal="center" vertical="center"/>
    </xf>
    <xf numFmtId="2" fontId="25" fillId="0" borderId="21" xfId="0" applyNumberFormat="1" applyFont="1" applyFill="1" applyBorder="1" applyAlignment="1">
      <alignment horizontal="center" vertical="center"/>
    </xf>
    <xf numFmtId="49" fontId="46" fillId="4" borderId="33" xfId="0" applyNumberFormat="1" applyFont="1" applyFill="1" applyBorder="1" applyAlignment="1">
      <alignment horizontal="center" vertical="center" wrapText="1"/>
    </xf>
    <xf numFmtId="0" fontId="49" fillId="3" borderId="3" xfId="0" applyFont="1" applyFill="1" applyBorder="1" applyAlignment="1">
      <alignment horizontal="left" vertical="top" wrapText="1"/>
    </xf>
    <xf numFmtId="49" fontId="19" fillId="2" borderId="37" xfId="0" applyNumberFormat="1" applyFont="1" applyFill="1" applyBorder="1" applyAlignment="1">
      <alignment horizontal="center" vertical="center" wrapText="1"/>
    </xf>
    <xf numFmtId="1" fontId="23" fillId="2" borderId="34" xfId="0" applyNumberFormat="1" applyFont="1" applyFill="1" applyBorder="1" applyAlignment="1">
      <alignment horizontal="center" vertical="center" wrapText="1"/>
    </xf>
    <xf numFmtId="49" fontId="23" fillId="2" borderId="33" xfId="0" applyNumberFormat="1" applyFont="1" applyFill="1" applyBorder="1" applyAlignment="1">
      <alignment horizontal="center" vertical="center" wrapText="1"/>
    </xf>
    <xf numFmtId="2" fontId="23" fillId="2" borderId="39" xfId="0" applyNumberFormat="1" applyFont="1" applyFill="1" applyBorder="1" applyAlignment="1">
      <alignment horizontal="left" vertical="top" wrapText="1"/>
    </xf>
    <xf numFmtId="2" fontId="23" fillId="4" borderId="1" xfId="0" applyNumberFormat="1" applyFont="1" applyFill="1" applyBorder="1" applyAlignment="1">
      <alignment horizontal="left" vertical="top" wrapText="1"/>
    </xf>
    <xf numFmtId="1" fontId="23" fillId="4" borderId="34" xfId="0" applyNumberFormat="1" applyFont="1" applyFill="1" applyBorder="1" applyAlignment="1">
      <alignment horizontal="center" vertical="center" wrapText="1"/>
    </xf>
    <xf numFmtId="0" fontId="1" fillId="0" borderId="0" xfId="0" applyFont="1" applyAlignment="1">
      <alignment horizontal="center"/>
    </xf>
    <xf numFmtId="0" fontId="40" fillId="3" borderId="0" xfId="0" applyNumberFormat="1" applyFont="1" applyFill="1" applyBorder="1" applyAlignment="1">
      <alignment horizontal="left" vertical="top" wrapText="1"/>
    </xf>
    <xf numFmtId="0" fontId="1" fillId="3" borderId="0" xfId="0" applyNumberFormat="1" applyFont="1" applyFill="1" applyAlignment="1">
      <alignment horizontal="center" wrapText="1"/>
    </xf>
    <xf numFmtId="0" fontId="1" fillId="3" borderId="0" xfId="0" applyNumberFormat="1" applyFont="1" applyFill="1" applyAlignment="1">
      <alignment wrapText="1"/>
    </xf>
    <xf numFmtId="49" fontId="53" fillId="3" borderId="36" xfId="0" applyNumberFormat="1" applyFont="1" applyFill="1" applyBorder="1" applyAlignment="1">
      <alignment horizontal="center" vertical="center" wrapText="1"/>
    </xf>
    <xf numFmtId="0" fontId="11" fillId="3" borderId="1" xfId="0" applyFont="1" applyFill="1" applyBorder="1" applyAlignment="1">
      <alignment horizontal="left" vertical="top" wrapText="1"/>
    </xf>
    <xf numFmtId="49" fontId="53" fillId="3" borderId="1" xfId="0" applyNumberFormat="1" applyFont="1" applyFill="1" applyBorder="1" applyAlignment="1">
      <alignment horizontal="center" vertical="center" wrapText="1"/>
    </xf>
    <xf numFmtId="0" fontId="11" fillId="3" borderId="3" xfId="0" applyFont="1" applyFill="1" applyBorder="1" applyAlignment="1">
      <alignment horizontal="left" vertical="top" wrapText="1"/>
    </xf>
    <xf numFmtId="1" fontId="20" fillId="3" borderId="17" xfId="0" applyNumberFormat="1" applyFont="1" applyFill="1" applyBorder="1" applyAlignment="1">
      <alignment horizontal="center" vertical="center"/>
    </xf>
    <xf numFmtId="1" fontId="20" fillId="3" borderId="7" xfId="0" applyNumberFormat="1" applyFont="1" applyFill="1" applyBorder="1" applyAlignment="1">
      <alignment horizontal="center" vertical="center"/>
    </xf>
    <xf numFmtId="1" fontId="20" fillId="4" borderId="1" xfId="0" applyNumberFormat="1" applyFont="1" applyFill="1" applyBorder="1" applyAlignment="1">
      <alignment horizontal="center" vertical="center" wrapText="1"/>
    </xf>
    <xf numFmtId="0" fontId="20" fillId="0" borderId="16" xfId="0" applyFont="1" applyFill="1" applyBorder="1" applyAlignment="1">
      <alignment horizontal="center" vertical="center"/>
    </xf>
    <xf numFmtId="0" fontId="20" fillId="0" borderId="21" xfId="0" applyFont="1" applyFill="1" applyBorder="1" applyAlignment="1">
      <alignment horizontal="center" vertical="center"/>
    </xf>
    <xf numFmtId="0" fontId="44" fillId="3" borderId="0" xfId="0" applyNumberFormat="1" applyFont="1" applyFill="1" applyAlignment="1">
      <alignment wrapText="1"/>
    </xf>
    <xf numFmtId="0" fontId="0" fillId="3" borderId="0" xfId="0" applyFont="1" applyFill="1" applyAlignment="1">
      <alignment wrapText="1"/>
    </xf>
    <xf numFmtId="2" fontId="20" fillId="0" borderId="1" xfId="0" applyNumberFormat="1" applyFont="1" applyFill="1" applyBorder="1" applyAlignment="1">
      <alignment horizontal="left" vertical="top" wrapText="1"/>
    </xf>
    <xf numFmtId="0" fontId="31" fillId="0" borderId="9" xfId="0" applyFont="1" applyBorder="1" applyAlignment="1">
      <alignment horizontal="center"/>
    </xf>
    <xf numFmtId="0" fontId="31" fillId="0" borderId="10" xfId="0" applyFont="1" applyBorder="1" applyAlignment="1">
      <alignment horizontal="center"/>
    </xf>
    <xf numFmtId="0" fontId="31" fillId="0" borderId="4" xfId="0" applyFont="1" applyBorder="1" applyAlignment="1">
      <alignment horizontal="center" wrapText="1"/>
    </xf>
    <xf numFmtId="0" fontId="31" fillId="0" borderId="5" xfId="0" applyFont="1" applyBorder="1" applyAlignment="1">
      <alignment horizont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4" fillId="0" borderId="0" xfId="0" applyFont="1" applyAlignment="1">
      <alignment horizontal="center" vertical="center" wrapText="1"/>
    </xf>
    <xf numFmtId="49" fontId="36" fillId="0" borderId="16" xfId="0" applyNumberFormat="1" applyFont="1" applyFill="1" applyBorder="1" applyAlignment="1">
      <alignment horizontal="center" vertical="center" wrapText="1"/>
    </xf>
    <xf numFmtId="49" fontId="38" fillId="0" borderId="21" xfId="0" applyNumberFormat="1" applyFont="1" applyFill="1" applyBorder="1" applyAlignment="1">
      <alignment horizontal="center" vertical="center" wrapText="1"/>
    </xf>
    <xf numFmtId="49" fontId="38" fillId="0" borderId="11" xfId="0" applyNumberFormat="1"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20" fillId="0" borderId="25" xfId="0" applyFont="1" applyFill="1" applyBorder="1" applyAlignment="1">
      <alignment horizontal="left" vertical="top" wrapText="1"/>
    </xf>
    <xf numFmtId="0" fontId="20" fillId="0" borderId="22" xfId="0" applyFont="1" applyFill="1" applyBorder="1" applyAlignment="1">
      <alignment horizontal="left" vertical="top" wrapText="1"/>
    </xf>
    <xf numFmtId="0" fontId="20" fillId="0" borderId="3" xfId="0" applyFont="1" applyFill="1" applyBorder="1" applyAlignment="1">
      <alignment horizontal="left" vertical="top" wrapText="1"/>
    </xf>
    <xf numFmtId="2" fontId="20" fillId="0" borderId="25" xfId="0" applyNumberFormat="1" applyFont="1" applyFill="1" applyBorder="1" applyAlignment="1">
      <alignment horizontal="left" vertical="top" wrapText="1"/>
    </xf>
    <xf numFmtId="2" fontId="20" fillId="0" borderId="22" xfId="0" applyNumberFormat="1" applyFont="1" applyFill="1" applyBorder="1" applyAlignment="1">
      <alignment horizontal="left" vertical="top" wrapText="1"/>
    </xf>
    <xf numFmtId="2" fontId="20" fillId="0" borderId="3" xfId="0" applyNumberFormat="1" applyFont="1" applyFill="1" applyBorder="1" applyAlignment="1">
      <alignment horizontal="left" vertical="top" wrapText="1"/>
    </xf>
    <xf numFmtId="0" fontId="11" fillId="0" borderId="2" xfId="0" applyFont="1" applyFill="1" applyBorder="1" applyAlignment="1">
      <alignment horizontal="left" vertical="top" wrapText="1"/>
    </xf>
    <xf numFmtId="0" fontId="11" fillId="0" borderId="22" xfId="0" applyFont="1" applyFill="1" applyBorder="1" applyAlignment="1">
      <alignment horizontal="left" vertical="top" wrapText="1"/>
    </xf>
    <xf numFmtId="0" fontId="11" fillId="0" borderId="3" xfId="0" applyFont="1" applyFill="1" applyBorder="1" applyAlignment="1">
      <alignment horizontal="left" vertical="top"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9"/>
  <sheetViews>
    <sheetView tabSelected="1" view="pageBreakPreview" topLeftCell="A64" zoomScale="75" zoomScaleNormal="75" zoomScaleSheetLayoutView="75" zoomScalePageLayoutView="145" workbookViewId="0">
      <selection activeCell="B78" sqref="B78"/>
    </sheetView>
  </sheetViews>
  <sheetFormatPr defaultColWidth="9.109375" defaultRowHeight="15.6" x14ac:dyDescent="0.3"/>
  <cols>
    <col min="1" max="1" width="8.77734375" style="6" customWidth="1"/>
    <col min="2" max="2" width="85.21875" style="1" customWidth="1"/>
    <col min="3" max="3" width="9.21875" style="1" customWidth="1"/>
    <col min="4" max="4" width="26.88671875" style="1" customWidth="1"/>
    <col min="5" max="5" width="24.6640625" style="22" customWidth="1"/>
    <col min="6" max="6" width="28.33203125" style="1" customWidth="1"/>
    <col min="7" max="16384" width="9.109375" style="1"/>
  </cols>
  <sheetData>
    <row r="1" spans="1:5" ht="16.2" thickBot="1" x14ac:dyDescent="0.35"/>
    <row r="2" spans="1:5" s="2" customFormat="1" ht="16.2" thickBot="1" x14ac:dyDescent="0.35">
      <c r="A2" s="41"/>
      <c r="B2" s="191" t="s">
        <v>1</v>
      </c>
      <c r="C2" s="192"/>
      <c r="E2" s="15"/>
    </row>
    <row r="3" spans="1:5" s="3" customFormat="1" ht="16.2" thickBot="1" x14ac:dyDescent="0.35">
      <c r="A3" s="41"/>
      <c r="B3" s="195" t="s">
        <v>2</v>
      </c>
      <c r="C3" s="196"/>
      <c r="D3" s="2"/>
      <c r="E3" s="15"/>
    </row>
    <row r="4" spans="1:5" s="4" customFormat="1" ht="20.100000000000001" customHeight="1" thickBot="1" x14ac:dyDescent="0.35">
      <c r="A4" s="42"/>
      <c r="B4" s="197" t="s">
        <v>3</v>
      </c>
      <c r="C4" s="197"/>
      <c r="E4" s="16"/>
    </row>
    <row r="5" spans="1:5" ht="61.8" customHeight="1" thickBot="1" x14ac:dyDescent="0.35">
      <c r="A5" s="43"/>
      <c r="B5" s="193" t="s">
        <v>8</v>
      </c>
      <c r="C5" s="194"/>
    </row>
    <row r="6" spans="1:5" ht="16.2" thickBot="1" x14ac:dyDescent="0.35">
      <c r="B6" s="5"/>
      <c r="C6" s="5"/>
    </row>
    <row r="7" spans="1:5" ht="31.5" customHeight="1" thickBot="1" x14ac:dyDescent="0.35">
      <c r="A7" s="203" t="s">
        <v>4</v>
      </c>
      <c r="B7" s="204"/>
      <c r="C7" s="204"/>
    </row>
    <row r="8" spans="1:5" s="8" customFormat="1" ht="29.4" thickBot="1" x14ac:dyDescent="0.35">
      <c r="A8" s="23" t="s">
        <v>5</v>
      </c>
      <c r="B8" s="24" t="s">
        <v>9</v>
      </c>
      <c r="C8" s="25" t="s">
        <v>0</v>
      </c>
      <c r="D8" s="1"/>
      <c r="E8" s="22"/>
    </row>
    <row r="9" spans="1:5" s="8" customFormat="1" ht="19.95" customHeight="1" thickBot="1" x14ac:dyDescent="0.35">
      <c r="A9" s="205" t="s">
        <v>27</v>
      </c>
      <c r="B9" s="206"/>
      <c r="C9" s="26"/>
      <c r="D9" s="1"/>
      <c r="E9" s="22"/>
    </row>
    <row r="10" spans="1:5" s="8" customFormat="1" ht="19.95" customHeight="1" thickBot="1" x14ac:dyDescent="0.35">
      <c r="A10" s="205" t="s">
        <v>7</v>
      </c>
      <c r="B10" s="206"/>
      <c r="C10" s="110">
        <f>C12+C59+C65+C72+C83</f>
        <v>100</v>
      </c>
      <c r="D10" s="1" t="s">
        <v>48</v>
      </c>
      <c r="E10" s="22"/>
    </row>
    <row r="11" spans="1:5" s="8" customFormat="1" ht="16.2" customHeight="1" thickBot="1" x14ac:dyDescent="0.35">
      <c r="A11" s="201"/>
      <c r="B11" s="202"/>
      <c r="C11" s="27"/>
      <c r="D11" s="111"/>
      <c r="E11" s="111"/>
    </row>
    <row r="12" spans="1:5" s="8" customFormat="1" ht="52.2" customHeight="1" thickBot="1" x14ac:dyDescent="0.35">
      <c r="A12" s="92">
        <v>1</v>
      </c>
      <c r="B12" s="49" t="s">
        <v>26</v>
      </c>
      <c r="C12" s="109">
        <f>SUM(C13+C20+C27+C32+C34+C42+C54+C48)</f>
        <v>50</v>
      </c>
      <c r="D12" s="111"/>
      <c r="E12" s="111"/>
    </row>
    <row r="13" spans="1:5" ht="21" customHeight="1" thickBot="1" x14ac:dyDescent="0.35">
      <c r="A13" s="74" t="s">
        <v>16</v>
      </c>
      <c r="B13" s="28" t="s">
        <v>81</v>
      </c>
      <c r="C13" s="29">
        <f>C14</f>
        <v>10</v>
      </c>
      <c r="D13" s="112" t="s">
        <v>53</v>
      </c>
      <c r="E13" s="133"/>
    </row>
    <row r="14" spans="1:5" s="13" customFormat="1" ht="24" customHeight="1" x14ac:dyDescent="0.3">
      <c r="A14" s="53"/>
      <c r="B14" s="207" t="s">
        <v>59</v>
      </c>
      <c r="C14" s="31">
        <v>10</v>
      </c>
      <c r="D14" s="134">
        <f>((80-40)*(10-1)/(80-40))+1</f>
        <v>10</v>
      </c>
      <c r="E14" s="134" t="s">
        <v>89</v>
      </c>
    </row>
    <row r="15" spans="1:5" s="13" customFormat="1" ht="15.6" customHeight="1" x14ac:dyDescent="0.3">
      <c r="A15" s="58"/>
      <c r="B15" s="208"/>
      <c r="C15" s="128"/>
      <c r="D15" s="134">
        <f>((60-40)*(10-1)/(80-40))+1</f>
        <v>5.5</v>
      </c>
      <c r="E15" s="134" t="s">
        <v>90</v>
      </c>
    </row>
    <row r="16" spans="1:5" s="13" customFormat="1" ht="15.6" customHeight="1" x14ac:dyDescent="0.3">
      <c r="A16" s="58"/>
      <c r="B16" s="208"/>
      <c r="C16" s="128"/>
      <c r="D16" s="134">
        <f>((50-40)*(10-1)/(80-40))+1</f>
        <v>3.25</v>
      </c>
      <c r="E16" s="134" t="s">
        <v>91</v>
      </c>
    </row>
    <row r="17" spans="1:5" s="13" customFormat="1" ht="15.6" customHeight="1" x14ac:dyDescent="0.3">
      <c r="A17" s="58"/>
      <c r="B17" s="208"/>
      <c r="C17" s="128"/>
      <c r="D17" s="134">
        <f>((41-40)*(10-1)/(80-40))+1</f>
        <v>1.2250000000000001</v>
      </c>
      <c r="E17" s="134" t="s">
        <v>92</v>
      </c>
    </row>
    <row r="18" spans="1:5" s="13" customFormat="1" ht="15.6" customHeight="1" thickBot="1" x14ac:dyDescent="0.35">
      <c r="A18" s="54"/>
      <c r="B18" s="209"/>
      <c r="C18" s="129"/>
      <c r="D18" s="134"/>
      <c r="E18" s="136"/>
    </row>
    <row r="19" spans="1:5" s="13" customFormat="1" ht="25.2" customHeight="1" thickBot="1" x14ac:dyDescent="0.35">
      <c r="A19" s="54"/>
      <c r="B19" s="158" t="s">
        <v>82</v>
      </c>
      <c r="C19" s="32"/>
      <c r="D19" s="135"/>
      <c r="E19" s="136"/>
    </row>
    <row r="20" spans="1:5" s="13" customFormat="1" ht="22.2" customHeight="1" thickBot="1" x14ac:dyDescent="0.35">
      <c r="A20" s="56" t="s">
        <v>17</v>
      </c>
      <c r="B20" s="36" t="s">
        <v>10</v>
      </c>
      <c r="C20" s="52">
        <f>MAX(C21:C25)</f>
        <v>10</v>
      </c>
      <c r="D20" s="116" t="s">
        <v>54</v>
      </c>
      <c r="E20" s="146"/>
    </row>
    <row r="21" spans="1:5" s="13" customFormat="1" ht="13.8" x14ac:dyDescent="0.3">
      <c r="A21" s="55"/>
      <c r="B21" s="210" t="s">
        <v>60</v>
      </c>
      <c r="C21" s="35">
        <v>10</v>
      </c>
      <c r="D21" s="146">
        <f>((60-40)*(10-1)/(60-40))+1</f>
        <v>10</v>
      </c>
      <c r="E21" s="134" t="s">
        <v>90</v>
      </c>
    </row>
    <row r="22" spans="1:5" s="13" customFormat="1" ht="13.8" x14ac:dyDescent="0.3">
      <c r="A22" s="53"/>
      <c r="B22" s="211"/>
      <c r="C22" s="127"/>
      <c r="D22" s="146">
        <f>((50-30)*(10-1)/(60-30))+1</f>
        <v>7</v>
      </c>
      <c r="E22" s="134" t="s">
        <v>91</v>
      </c>
    </row>
    <row r="23" spans="1:5" s="13" customFormat="1" ht="13.8" x14ac:dyDescent="0.3">
      <c r="A23" s="53"/>
      <c r="B23" s="211"/>
      <c r="C23" s="127"/>
      <c r="D23" s="146">
        <f>((40-30)*(10-1)/(60-30))+1</f>
        <v>4</v>
      </c>
      <c r="E23" s="134" t="s">
        <v>93</v>
      </c>
    </row>
    <row r="24" spans="1:5" s="13" customFormat="1" ht="17.399999999999999" customHeight="1" x14ac:dyDescent="0.3">
      <c r="A24" s="53"/>
      <c r="B24" s="212"/>
      <c r="C24" s="127"/>
      <c r="D24" s="146">
        <f>((31-30)*(10-1)/(60-30))+1</f>
        <v>1.3</v>
      </c>
      <c r="E24" s="134" t="s">
        <v>94</v>
      </c>
    </row>
    <row r="25" spans="1:5" s="13" customFormat="1" ht="13.8" x14ac:dyDescent="0.3">
      <c r="A25" s="57"/>
      <c r="B25" s="130"/>
      <c r="C25" s="131"/>
      <c r="D25" s="147"/>
      <c r="E25" s="136"/>
    </row>
    <row r="26" spans="1:5" s="13" customFormat="1" ht="25.2" thickBot="1" x14ac:dyDescent="0.35">
      <c r="A26" s="58"/>
      <c r="B26" s="158" t="s">
        <v>83</v>
      </c>
      <c r="C26" s="32"/>
      <c r="D26" s="148"/>
      <c r="E26" s="149"/>
    </row>
    <row r="27" spans="1:5" s="13" customFormat="1" ht="22.2" customHeight="1" x14ac:dyDescent="0.3">
      <c r="A27" s="62" t="s">
        <v>18</v>
      </c>
      <c r="B27" s="46" t="s">
        <v>11</v>
      </c>
      <c r="C27" s="63">
        <f>MAX(C28:C30)</f>
        <v>5</v>
      </c>
      <c r="D27" s="133" t="s">
        <v>57</v>
      </c>
      <c r="E27" s="133"/>
    </row>
    <row r="28" spans="1:5" s="13" customFormat="1" ht="24" customHeight="1" x14ac:dyDescent="0.3">
      <c r="A28" s="137"/>
      <c r="B28" s="213" t="s">
        <v>56</v>
      </c>
      <c r="C28" s="138">
        <v>5</v>
      </c>
      <c r="D28" s="150">
        <f>((70-50)*(5-1)/(70-50))+1</f>
        <v>5</v>
      </c>
      <c r="E28" s="150" t="s">
        <v>95</v>
      </c>
    </row>
    <row r="29" spans="1:5" s="13" customFormat="1" ht="13.8" x14ac:dyDescent="0.3">
      <c r="A29" s="198"/>
      <c r="B29" s="214"/>
      <c r="C29" s="138"/>
      <c r="D29" s="133">
        <f>((60-50)*(5-1)/(70-50))+1</f>
        <v>3</v>
      </c>
      <c r="E29" s="133" t="s">
        <v>96</v>
      </c>
    </row>
    <row r="30" spans="1:5" s="13" customFormat="1" ht="13.8" x14ac:dyDescent="0.3">
      <c r="A30" s="199"/>
      <c r="B30" s="215"/>
      <c r="C30" s="138"/>
      <c r="D30" s="133">
        <f>((70-69)*(5-1)/(70-50))+1</f>
        <v>1.2</v>
      </c>
      <c r="E30" s="133" t="s">
        <v>97</v>
      </c>
    </row>
    <row r="31" spans="1:5" s="13" customFormat="1" ht="14.4" thickBot="1" x14ac:dyDescent="0.35">
      <c r="A31" s="200"/>
      <c r="B31" s="159" t="s">
        <v>84</v>
      </c>
      <c r="C31" s="139"/>
      <c r="D31" s="135"/>
      <c r="E31" s="136"/>
    </row>
    <row r="32" spans="1:5" ht="23.4" customHeight="1" thickBot="1" x14ac:dyDescent="0.35">
      <c r="A32" s="72" t="s">
        <v>19</v>
      </c>
      <c r="B32" s="28" t="s">
        <v>80</v>
      </c>
      <c r="C32" s="29">
        <f>C33</f>
        <v>3</v>
      </c>
      <c r="D32" s="116"/>
      <c r="E32" s="151"/>
    </row>
    <row r="33" spans="1:5" s="13" customFormat="1" ht="27" customHeight="1" thickBot="1" x14ac:dyDescent="0.35">
      <c r="A33" s="55"/>
      <c r="B33" s="64" t="s">
        <v>25</v>
      </c>
      <c r="C33" s="35">
        <v>3</v>
      </c>
      <c r="D33" s="147"/>
      <c r="E33" s="136"/>
    </row>
    <row r="34" spans="1:5" ht="13.8" customHeight="1" thickBot="1" x14ac:dyDescent="0.35">
      <c r="A34" s="72" t="s">
        <v>20</v>
      </c>
      <c r="B34" s="28" t="s">
        <v>79</v>
      </c>
      <c r="C34" s="51">
        <f>SUM(C35+C40)</f>
        <v>10</v>
      </c>
      <c r="D34" s="152"/>
      <c r="E34" s="149"/>
    </row>
    <row r="35" spans="1:5" s="14" customFormat="1" ht="13.8" x14ac:dyDescent="0.3">
      <c r="A35" s="58"/>
      <c r="B35" s="34" t="s">
        <v>49</v>
      </c>
      <c r="C35" s="35">
        <f>MAX(C36:C40)</f>
        <v>5</v>
      </c>
      <c r="D35" s="133"/>
      <c r="E35" s="135"/>
    </row>
    <row r="36" spans="1:5" s="102" customFormat="1" ht="13.8" x14ac:dyDescent="0.3">
      <c r="A36" s="58"/>
      <c r="B36" s="105" t="s">
        <v>61</v>
      </c>
      <c r="C36" s="31">
        <v>5</v>
      </c>
      <c r="D36" s="133"/>
      <c r="E36" s="135"/>
    </row>
    <row r="37" spans="1:5" s="102" customFormat="1" ht="13.8" x14ac:dyDescent="0.3">
      <c r="A37" s="58"/>
      <c r="B37" s="104" t="s">
        <v>62</v>
      </c>
      <c r="C37" s="31">
        <v>3</v>
      </c>
      <c r="D37" s="135"/>
      <c r="E37" s="135"/>
    </row>
    <row r="38" spans="1:5" s="14" customFormat="1" ht="20.399999999999999" customHeight="1" x14ac:dyDescent="0.3">
      <c r="A38" s="57"/>
      <c r="B38" s="105" t="s">
        <v>63</v>
      </c>
      <c r="C38" s="39">
        <v>1</v>
      </c>
      <c r="D38" s="135"/>
      <c r="E38" s="136"/>
    </row>
    <row r="39" spans="1:5" s="102" customFormat="1" ht="16.2" customHeight="1" x14ac:dyDescent="0.3">
      <c r="A39" s="57"/>
      <c r="B39" s="159" t="s">
        <v>15</v>
      </c>
      <c r="C39" s="31"/>
      <c r="D39" s="135"/>
      <c r="E39" s="136"/>
    </row>
    <row r="40" spans="1:5" s="14" customFormat="1" ht="16.2" customHeight="1" x14ac:dyDescent="0.3">
      <c r="A40" s="57"/>
      <c r="B40" s="50" t="s">
        <v>72</v>
      </c>
      <c r="C40" s="87">
        <v>5</v>
      </c>
      <c r="D40" s="135"/>
      <c r="E40" s="136"/>
    </row>
    <row r="41" spans="1:5" s="14" customFormat="1" ht="16.2" customHeight="1" x14ac:dyDescent="0.3">
      <c r="A41" s="57"/>
      <c r="B41" s="160" t="s">
        <v>50</v>
      </c>
      <c r="C41" s="31"/>
      <c r="D41" s="135"/>
      <c r="E41" s="136"/>
    </row>
    <row r="42" spans="1:5" s="14" customFormat="1" ht="18.600000000000001" customHeight="1" x14ac:dyDescent="0.3">
      <c r="A42" s="71" t="s">
        <v>21</v>
      </c>
      <c r="B42" s="46" t="s">
        <v>6</v>
      </c>
      <c r="C42" s="59">
        <f>MAX(C43:C46)</f>
        <v>5</v>
      </c>
      <c r="D42" s="153"/>
      <c r="E42" s="154"/>
    </row>
    <row r="43" spans="1:5" s="14" customFormat="1" ht="22.8" customHeight="1" x14ac:dyDescent="0.25">
      <c r="A43" s="60"/>
      <c r="B43" s="38" t="s">
        <v>42</v>
      </c>
      <c r="C43" s="39">
        <v>5</v>
      </c>
      <c r="D43" s="155"/>
      <c r="E43" s="155"/>
    </row>
    <row r="44" spans="1:5" s="14" customFormat="1" ht="22.8" customHeight="1" x14ac:dyDescent="0.3">
      <c r="A44" s="61"/>
      <c r="B44" s="38" t="s">
        <v>43</v>
      </c>
      <c r="C44" s="39">
        <v>3</v>
      </c>
      <c r="D44" s="153"/>
      <c r="E44" s="154"/>
    </row>
    <row r="45" spans="1:5" s="14" customFormat="1" ht="22.8" customHeight="1" x14ac:dyDescent="0.3">
      <c r="A45" s="61"/>
      <c r="B45" s="38" t="s">
        <v>44</v>
      </c>
      <c r="C45" s="67">
        <v>2</v>
      </c>
      <c r="D45" s="153"/>
      <c r="E45" s="154"/>
    </row>
    <row r="46" spans="1:5" s="14" customFormat="1" ht="25.8" customHeight="1" x14ac:dyDescent="0.3">
      <c r="A46" s="61"/>
      <c r="B46" s="38" t="s">
        <v>45</v>
      </c>
      <c r="C46" s="39">
        <v>1</v>
      </c>
      <c r="D46" s="153"/>
      <c r="E46" s="154"/>
    </row>
    <row r="47" spans="1:5" s="14" customFormat="1" ht="14.4" customHeight="1" x14ac:dyDescent="0.3">
      <c r="A47" s="61"/>
      <c r="B47" s="159" t="s">
        <v>15</v>
      </c>
      <c r="C47" s="107"/>
      <c r="D47" s="153"/>
      <c r="E47" s="154"/>
    </row>
    <row r="48" spans="1:5" s="102" customFormat="1" ht="14.4" customHeight="1" x14ac:dyDescent="0.3">
      <c r="A48" s="167" t="s">
        <v>46</v>
      </c>
      <c r="B48" s="173" t="s">
        <v>88</v>
      </c>
      <c r="C48" s="174">
        <f>C49</f>
        <v>4</v>
      </c>
      <c r="D48" s="133" t="s">
        <v>58</v>
      </c>
      <c r="E48" s="133"/>
    </row>
    <row r="49" spans="1:5" s="102" customFormat="1" ht="14.4" customHeight="1" x14ac:dyDescent="0.3">
      <c r="A49" s="106"/>
      <c r="B49" s="190" t="s">
        <v>88</v>
      </c>
      <c r="C49" s="140">
        <v>4</v>
      </c>
      <c r="D49" s="133">
        <f>((80-40)*(4-1)/(80-40))+1</f>
        <v>4</v>
      </c>
      <c r="E49" s="133" t="s">
        <v>98</v>
      </c>
    </row>
    <row r="50" spans="1:5" s="102" customFormat="1" ht="14.4" customHeight="1" x14ac:dyDescent="0.3">
      <c r="A50" s="106"/>
      <c r="B50" s="190"/>
      <c r="C50" s="140"/>
      <c r="D50" s="133">
        <f>((70-40)*(4-1)/(80-40))+1</f>
        <v>3.25</v>
      </c>
      <c r="E50" s="133" t="s">
        <v>99</v>
      </c>
    </row>
    <row r="51" spans="1:5" s="102" customFormat="1" ht="14.4" customHeight="1" x14ac:dyDescent="0.3">
      <c r="A51" s="106"/>
      <c r="B51" s="190"/>
      <c r="C51" s="140"/>
      <c r="D51" s="133">
        <f>((60-40)*(3-1)/(80-40))+1</f>
        <v>2</v>
      </c>
      <c r="E51" s="133" t="s">
        <v>100</v>
      </c>
    </row>
    <row r="52" spans="1:5" s="102" customFormat="1" ht="14.4" customHeight="1" x14ac:dyDescent="0.3">
      <c r="A52" s="106"/>
      <c r="B52" s="190"/>
      <c r="C52" s="140"/>
      <c r="D52" s="133">
        <f>((50-40)*(2-1)/(80-40))+1</f>
        <v>1.25</v>
      </c>
      <c r="E52" s="133" t="s">
        <v>101</v>
      </c>
    </row>
    <row r="53" spans="1:5" s="102" customFormat="1" ht="25.2" customHeight="1" x14ac:dyDescent="0.3">
      <c r="A53" s="106"/>
      <c r="B53" s="159" t="s">
        <v>55</v>
      </c>
      <c r="C53" s="140"/>
      <c r="D53" s="153"/>
      <c r="E53" s="154"/>
    </row>
    <row r="54" spans="1:5" s="102" customFormat="1" ht="28.2" customHeight="1" x14ac:dyDescent="0.3">
      <c r="A54" s="145" t="s">
        <v>52</v>
      </c>
      <c r="B54" s="143" t="s">
        <v>47</v>
      </c>
      <c r="C54" s="141">
        <f>SUM(C55:C56)</f>
        <v>3</v>
      </c>
      <c r="D54" s="153"/>
      <c r="E54" s="154"/>
    </row>
    <row r="55" spans="1:5" s="102" customFormat="1" ht="40.799999999999997" customHeight="1" x14ac:dyDescent="0.3">
      <c r="A55" s="106"/>
      <c r="B55" s="144" t="s">
        <v>73</v>
      </c>
      <c r="C55" s="142">
        <v>2</v>
      </c>
      <c r="D55" s="147"/>
      <c r="E55" s="154"/>
    </row>
    <row r="56" spans="1:5" s="102" customFormat="1" ht="25.8" customHeight="1" x14ac:dyDescent="0.3">
      <c r="A56" s="106"/>
      <c r="B56" s="144" t="s">
        <v>41</v>
      </c>
      <c r="C56" s="142">
        <v>1</v>
      </c>
      <c r="D56" s="153"/>
      <c r="E56" s="154"/>
    </row>
    <row r="57" spans="1:5" s="102" customFormat="1" ht="17.399999999999999" customHeight="1" x14ac:dyDescent="0.3">
      <c r="A57" s="106"/>
      <c r="B57" s="144" t="s">
        <v>76</v>
      </c>
      <c r="C57" s="108"/>
      <c r="D57" s="153"/>
      <c r="E57" s="154"/>
    </row>
    <row r="58" spans="1:5" s="102" customFormat="1" ht="17.399999999999999" customHeight="1" x14ac:dyDescent="0.3">
      <c r="A58" s="106"/>
      <c r="B58" s="161" t="s">
        <v>24</v>
      </c>
      <c r="C58" s="108"/>
      <c r="D58" s="153"/>
      <c r="E58" s="154"/>
    </row>
    <row r="59" spans="1:5" s="14" customFormat="1" ht="31.8" customHeight="1" thickBot="1" x14ac:dyDescent="0.35">
      <c r="A59" s="171" t="s">
        <v>23</v>
      </c>
      <c r="B59" s="172" t="s">
        <v>40</v>
      </c>
      <c r="C59" s="170">
        <f>+SUM(C60:C63)</f>
        <v>12</v>
      </c>
      <c r="D59" s="153"/>
      <c r="E59" s="154"/>
    </row>
    <row r="60" spans="1:5" s="70" customFormat="1" ht="25.2" customHeight="1" x14ac:dyDescent="0.3">
      <c r="A60" s="69"/>
      <c r="B60" s="93" t="s">
        <v>33</v>
      </c>
      <c r="C60" s="40">
        <v>3</v>
      </c>
      <c r="D60" s="156"/>
      <c r="E60" s="157"/>
    </row>
    <row r="61" spans="1:5" s="14" customFormat="1" ht="22.2" customHeight="1" x14ac:dyDescent="0.3">
      <c r="A61" s="61"/>
      <c r="B61" s="84" t="s">
        <v>85</v>
      </c>
      <c r="C61" s="40">
        <v>3</v>
      </c>
      <c r="D61" s="153"/>
      <c r="E61" s="154"/>
    </row>
    <row r="62" spans="1:5" s="102" customFormat="1" ht="20.399999999999999" customHeight="1" x14ac:dyDescent="0.3">
      <c r="A62" s="103"/>
      <c r="B62" s="84" t="s">
        <v>86</v>
      </c>
      <c r="C62" s="40">
        <v>3</v>
      </c>
      <c r="D62" s="153"/>
      <c r="E62" s="154"/>
    </row>
    <row r="63" spans="1:5" s="14" customFormat="1" ht="17.399999999999999" customHeight="1" x14ac:dyDescent="0.3">
      <c r="A63" s="61"/>
      <c r="B63" s="84" t="s">
        <v>87</v>
      </c>
      <c r="C63" s="40">
        <v>3</v>
      </c>
      <c r="D63" s="153"/>
      <c r="E63" s="154"/>
    </row>
    <row r="64" spans="1:5" s="14" customFormat="1" ht="17.399999999999999" customHeight="1" thickBot="1" x14ac:dyDescent="0.35">
      <c r="A64" s="61"/>
      <c r="B64" s="162" t="s">
        <v>22</v>
      </c>
      <c r="C64" s="85"/>
      <c r="D64" s="118"/>
      <c r="E64" s="113"/>
    </row>
    <row r="65" spans="1:6" s="68" customFormat="1" ht="21.6" customHeight="1" x14ac:dyDescent="0.3">
      <c r="A65" s="169" t="s">
        <v>32</v>
      </c>
      <c r="B65" s="94" t="s">
        <v>29</v>
      </c>
      <c r="C65" s="95">
        <f>C66+C68</f>
        <v>15</v>
      </c>
      <c r="D65" s="176"/>
      <c r="E65" s="177"/>
    </row>
    <row r="66" spans="1:6" s="68" customFormat="1" ht="17.399999999999999" customHeight="1" x14ac:dyDescent="0.3">
      <c r="A66" s="96" t="s">
        <v>34</v>
      </c>
      <c r="B66" s="97" t="s">
        <v>28</v>
      </c>
      <c r="C66" s="185">
        <f>C67</f>
        <v>10</v>
      </c>
      <c r="D66" s="178"/>
      <c r="E66" s="177"/>
    </row>
    <row r="67" spans="1:6" s="14" customFormat="1" ht="16.8" customHeight="1" x14ac:dyDescent="0.3">
      <c r="A67" s="88"/>
      <c r="B67" s="65" t="s">
        <v>51</v>
      </c>
      <c r="C67" s="85">
        <v>10</v>
      </c>
      <c r="D67" s="178"/>
      <c r="E67" s="177"/>
    </row>
    <row r="68" spans="1:6" s="126" customFormat="1" ht="16.8" customHeight="1" x14ac:dyDescent="0.25">
      <c r="A68" s="179" t="s">
        <v>39</v>
      </c>
      <c r="B68" s="180" t="s">
        <v>74</v>
      </c>
      <c r="C68" s="85">
        <v>5</v>
      </c>
      <c r="D68" s="188"/>
      <c r="E68" s="189"/>
    </row>
    <row r="69" spans="1:6" s="126" customFormat="1" ht="15" customHeight="1" x14ac:dyDescent="0.25">
      <c r="A69" s="181"/>
      <c r="B69" s="182" t="s">
        <v>77</v>
      </c>
      <c r="C69" s="183"/>
      <c r="D69" s="189"/>
      <c r="E69" s="189"/>
    </row>
    <row r="70" spans="1:6" s="126" customFormat="1" ht="15" customHeight="1" x14ac:dyDescent="0.25">
      <c r="A70" s="181"/>
      <c r="B70" s="182" t="s">
        <v>78</v>
      </c>
      <c r="C70" s="184"/>
      <c r="D70" s="189"/>
      <c r="E70" s="189"/>
    </row>
    <row r="71" spans="1:6" s="126" customFormat="1" ht="25.2" customHeight="1" thickBot="1" x14ac:dyDescent="0.35">
      <c r="A71" s="88"/>
      <c r="B71" s="168" t="s">
        <v>75</v>
      </c>
      <c r="C71" s="132"/>
      <c r="D71" s="189"/>
      <c r="E71" s="189"/>
      <c r="F71" s="9"/>
    </row>
    <row r="72" spans="1:6" s="9" customFormat="1" ht="25.8" customHeight="1" thickBot="1" x14ac:dyDescent="0.35">
      <c r="A72" s="75" t="s">
        <v>31</v>
      </c>
      <c r="B72" s="101" t="s">
        <v>30</v>
      </c>
      <c r="C72" s="78">
        <f>MAX(C73:C77)</f>
        <v>15</v>
      </c>
      <c r="D72" s="114"/>
      <c r="E72" s="115"/>
      <c r="F72" s="7"/>
    </row>
    <row r="73" spans="1:6" s="7" customFormat="1" ht="27.6" x14ac:dyDescent="0.3">
      <c r="A73" s="80" t="s">
        <v>64</v>
      </c>
      <c r="B73" s="81" t="s">
        <v>13</v>
      </c>
      <c r="C73" s="82">
        <f>MAX(C74:C75)</f>
        <v>5</v>
      </c>
      <c r="D73" s="119"/>
      <c r="E73" s="120"/>
      <c r="F73" s="13"/>
    </row>
    <row r="74" spans="1:6" s="13" customFormat="1" ht="13.8" x14ac:dyDescent="0.3">
      <c r="A74" s="186"/>
      <c r="B74" s="30" t="s">
        <v>70</v>
      </c>
      <c r="C74" s="37">
        <v>5</v>
      </c>
      <c r="D74" s="114"/>
      <c r="E74" s="114"/>
    </row>
    <row r="75" spans="1:6" s="13" customFormat="1" ht="18.600000000000001" customHeight="1" x14ac:dyDescent="0.3">
      <c r="A75" s="187"/>
      <c r="B75" s="30" t="s">
        <v>71</v>
      </c>
      <c r="C75" s="37">
        <v>1</v>
      </c>
      <c r="D75" s="114"/>
      <c r="E75" s="114"/>
    </row>
    <row r="76" spans="1:6" s="13" customFormat="1" ht="14.4" x14ac:dyDescent="0.3">
      <c r="A76" s="47"/>
      <c r="B76" s="159" t="s">
        <v>15</v>
      </c>
      <c r="C76" s="37"/>
      <c r="D76" s="114"/>
      <c r="E76" s="115"/>
    </row>
    <row r="77" spans="1:6" s="13" customFormat="1" ht="13.8" x14ac:dyDescent="0.3">
      <c r="A77" s="80" t="s">
        <v>65</v>
      </c>
      <c r="B77" s="83" t="s">
        <v>12</v>
      </c>
      <c r="C77" s="91">
        <f>MAX(C78:C80)</f>
        <v>15</v>
      </c>
      <c r="D77" s="114"/>
      <c r="E77" s="115"/>
      <c r="F77" s="11"/>
    </row>
    <row r="78" spans="1:6" s="11" customFormat="1" ht="24" x14ac:dyDescent="0.3">
      <c r="A78" s="186"/>
      <c r="B78" s="33" t="s">
        <v>102</v>
      </c>
      <c r="C78" s="86">
        <v>15</v>
      </c>
      <c r="D78" s="117"/>
      <c r="E78" s="121"/>
    </row>
    <row r="79" spans="1:6" s="11" customFormat="1" ht="24" x14ac:dyDescent="0.3">
      <c r="A79" s="187"/>
      <c r="B79" s="30" t="s">
        <v>14</v>
      </c>
      <c r="C79" s="45">
        <v>12</v>
      </c>
      <c r="D79" s="117"/>
      <c r="E79" s="121"/>
    </row>
    <row r="80" spans="1:6" s="11" customFormat="1" ht="13.8" x14ac:dyDescent="0.3">
      <c r="A80" s="187"/>
      <c r="B80" s="30" t="s">
        <v>69</v>
      </c>
      <c r="C80" s="37">
        <v>10</v>
      </c>
      <c r="D80" s="117"/>
      <c r="E80" s="121"/>
    </row>
    <row r="81" spans="1:6" s="11" customFormat="1" ht="15" thickBot="1" x14ac:dyDescent="0.35">
      <c r="A81" s="89"/>
      <c r="B81" s="163" t="s">
        <v>15</v>
      </c>
      <c r="C81" s="90"/>
      <c r="D81" s="117"/>
      <c r="E81" s="121"/>
    </row>
    <row r="82" spans="1:6" s="11" customFormat="1" ht="15" thickBot="1" x14ac:dyDescent="0.35">
      <c r="A82" s="48"/>
      <c r="B82" s="163" t="s">
        <v>66</v>
      </c>
      <c r="C82" s="66"/>
      <c r="D82" s="117"/>
      <c r="E82" s="121"/>
      <c r="F82" s="1"/>
    </row>
    <row r="83" spans="1:6" ht="14.4" thickBot="1" x14ac:dyDescent="0.35">
      <c r="A83" s="79" t="s">
        <v>36</v>
      </c>
      <c r="B83" s="77" t="s">
        <v>35</v>
      </c>
      <c r="C83" s="76">
        <f>SUM(C84:C85)</f>
        <v>8</v>
      </c>
      <c r="D83" s="122"/>
      <c r="E83" s="123"/>
      <c r="F83" s="13"/>
    </row>
    <row r="84" spans="1:6" s="13" customFormat="1" ht="28.8" customHeight="1" thickBot="1" x14ac:dyDescent="0.35">
      <c r="A84" s="165" t="s">
        <v>37</v>
      </c>
      <c r="B84" s="73" t="s">
        <v>67</v>
      </c>
      <c r="C84" s="39">
        <v>3</v>
      </c>
      <c r="D84" s="114"/>
      <c r="E84" s="115"/>
    </row>
    <row r="85" spans="1:6" s="13" customFormat="1" ht="84.6" thickBot="1" x14ac:dyDescent="0.35">
      <c r="A85" s="166" t="s">
        <v>38</v>
      </c>
      <c r="B85" s="98" t="s">
        <v>68</v>
      </c>
      <c r="C85" s="44">
        <v>5</v>
      </c>
      <c r="D85" s="114"/>
      <c r="E85" s="115"/>
      <c r="F85" s="100"/>
    </row>
    <row r="86" spans="1:6" s="100" customFormat="1" ht="14.4" thickBot="1" x14ac:dyDescent="0.35">
      <c r="A86" s="99"/>
      <c r="B86" s="164" t="s">
        <v>22</v>
      </c>
      <c r="D86" s="124"/>
      <c r="E86" s="125"/>
      <c r="F86" s="11"/>
    </row>
    <row r="87" spans="1:6" s="11" customFormat="1" ht="13.8" x14ac:dyDescent="0.3">
      <c r="A87" s="10"/>
      <c r="B87" s="12"/>
      <c r="D87" s="9"/>
      <c r="E87" s="17"/>
      <c r="F87" s="1"/>
    </row>
    <row r="88" spans="1:6" ht="24" customHeight="1" x14ac:dyDescent="0.3">
      <c r="B88" s="20"/>
      <c r="C88" s="20"/>
    </row>
    <row r="90" spans="1:6" ht="13.8" x14ac:dyDescent="0.3">
      <c r="A90" s="18"/>
      <c r="B90" s="21"/>
      <c r="C90" s="175"/>
      <c r="E90" s="1"/>
    </row>
    <row r="91" spans="1:6" ht="13.8" x14ac:dyDescent="0.3">
      <c r="A91" s="18"/>
      <c r="B91" s="21"/>
      <c r="C91" s="175"/>
      <c r="E91" s="1"/>
    </row>
    <row r="92" spans="1:6" ht="13.8" x14ac:dyDescent="0.3">
      <c r="A92" s="18"/>
      <c r="B92" s="21"/>
      <c r="E92" s="1"/>
    </row>
    <row r="93" spans="1:6" ht="13.8" x14ac:dyDescent="0.3">
      <c r="A93" s="18"/>
      <c r="B93" s="21"/>
      <c r="C93" s="175"/>
      <c r="E93" s="1"/>
    </row>
    <row r="94" spans="1:6" ht="13.8" x14ac:dyDescent="0.3">
      <c r="A94" s="18"/>
      <c r="B94" s="21"/>
      <c r="C94" s="175"/>
      <c r="E94" s="1"/>
    </row>
    <row r="95" spans="1:6" ht="13.8" x14ac:dyDescent="0.3">
      <c r="A95" s="18"/>
      <c r="B95" s="21"/>
      <c r="C95" s="18"/>
      <c r="E95" s="1"/>
    </row>
    <row r="96" spans="1:6" ht="13.8" x14ac:dyDescent="0.3">
      <c r="A96" s="18"/>
      <c r="B96" s="21"/>
      <c r="C96" s="175"/>
      <c r="E96" s="1"/>
    </row>
    <row r="97" spans="1:5" ht="13.8" x14ac:dyDescent="0.3">
      <c r="A97" s="18"/>
      <c r="B97" s="21"/>
      <c r="C97" s="175"/>
      <c r="E97" s="1"/>
    </row>
    <row r="98" spans="1:5" ht="13.8" x14ac:dyDescent="0.3">
      <c r="A98" s="1"/>
      <c r="B98" s="21"/>
      <c r="E98" s="1"/>
    </row>
    <row r="99" spans="1:5" ht="13.8" x14ac:dyDescent="0.3">
      <c r="A99" s="18"/>
      <c r="B99" s="21"/>
      <c r="C99" s="19"/>
      <c r="E99" s="1"/>
    </row>
  </sheetData>
  <mergeCells count="16">
    <mergeCell ref="A78:A80"/>
    <mergeCell ref="D68:E71"/>
    <mergeCell ref="B49:B52"/>
    <mergeCell ref="A74:A75"/>
    <mergeCell ref="B2:C2"/>
    <mergeCell ref="B5:C5"/>
    <mergeCell ref="B3:C3"/>
    <mergeCell ref="B4:C4"/>
    <mergeCell ref="A29:A31"/>
    <mergeCell ref="A11:B11"/>
    <mergeCell ref="A7:C7"/>
    <mergeCell ref="A10:B10"/>
    <mergeCell ref="A9:B9"/>
    <mergeCell ref="B14:B18"/>
    <mergeCell ref="B21:B24"/>
    <mergeCell ref="B28:B30"/>
  </mergeCells>
  <phoneticPr fontId="50" type="noConversion"/>
  <printOptions horizontalCentered="1" verticalCentered="1" headings="1" gridLines="1"/>
  <pageMargins left="0.39370078740157483" right="0.39370078740157483" top="0.59055118110236227" bottom="0.39370078740157483" header="0.19685039370078741" footer="0.19685039370078741"/>
  <pageSetup paperSize="9" scale="87" orientation="portrait" r:id="rId1"/>
  <headerFooter>
    <oddHeader>&amp;F</oddHeader>
    <oddFooter>&amp;LADR-BI&amp;C&amp;P/&amp;N&amp;RCOD SMIS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C-1</vt:lpstr>
      <vt:lpstr>Sheet1</vt:lpstr>
      <vt:lpstr>'C-1'!Print_Area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2023-05-24T10:47:15Z</dcterms:modified>
</cp:coreProperties>
</file>